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BETO\OBRAS 2022\FAISM\CALLES EN ZINACAMITLÁN\ARCHIVOS PARA LICITAR\"/>
    </mc:Choice>
  </mc:AlternateContent>
  <bookViews>
    <workbookView xWindow="-15" yWindow="3885" windowWidth="15480" windowHeight="3945" tabRatio="814"/>
  </bookViews>
  <sheets>
    <sheet name="d)Precio con letra Cod. Aux.(1)" sheetId="1" r:id="rId1"/>
  </sheets>
  <definedNames>
    <definedName name="area">#REF!</definedName>
    <definedName name="cargo">#REF!</definedName>
    <definedName name="cargocontacto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_xlnm.Print_Titles" localSheetId="0">'d)Precio con letra Cod. Aux.(1)'!$1:$16</definedName>
    <definedName name="totalpresupuestoprimeramoneda">#REF!</definedName>
    <definedName name="totalpresupuestosegundamoneda">#REF!</definedName>
  </definedNames>
  <calcPr calcId="152511"/>
</workbook>
</file>

<file path=xl/calcChain.xml><?xml version="1.0" encoding="utf-8"?>
<calcChain xmlns="http://schemas.openxmlformats.org/spreadsheetml/2006/main">
  <c r="D299" i="1" l="1"/>
  <c r="D254" i="1"/>
  <c r="D258" i="1"/>
  <c r="D292" i="1" l="1"/>
  <c r="D282" i="1"/>
  <c r="D270" i="1"/>
  <c r="D262" i="1"/>
  <c r="D267" i="1" s="1"/>
  <c r="D274" i="1" s="1"/>
  <c r="D296" i="1" s="1"/>
  <c r="D241" i="1" l="1"/>
  <c r="D205" i="1"/>
  <c r="D208" i="1" s="1"/>
  <c r="D188" i="1"/>
  <c r="D161" i="1"/>
  <c r="D128" i="1"/>
  <c r="D124" i="1"/>
  <c r="D113" i="1"/>
  <c r="D105" i="1"/>
  <c r="D100" i="1"/>
  <c r="D94" i="1"/>
  <c r="D81" i="1"/>
  <c r="D45" i="1"/>
  <c r="D52" i="1" s="1"/>
  <c r="D57" i="1" s="1"/>
  <c r="D41" i="1"/>
  <c r="D18" i="1"/>
  <c r="D23" i="1" s="1"/>
  <c r="G305" i="1" l="1"/>
  <c r="G302" i="1"/>
  <c r="G277" i="1"/>
  <c r="G85" i="1"/>
  <c r="G135" i="1"/>
  <c r="G192" i="1"/>
  <c r="G180" i="1"/>
  <c r="G198" i="1"/>
  <c r="D212" i="1"/>
  <c r="D226" i="1" s="1"/>
  <c r="D217" i="1"/>
  <c r="D146" i="1"/>
  <c r="D151" i="1" s="1"/>
  <c r="G110" i="1"/>
  <c r="D27" i="1"/>
  <c r="G36" i="1" l="1"/>
  <c r="G37" i="1" s="1"/>
  <c r="G60" i="1" s="1"/>
  <c r="G61" i="1"/>
  <c r="D245" i="1"/>
  <c r="D219" i="1"/>
  <c r="G159" i="1"/>
  <c r="G62" i="1" l="1"/>
  <c r="G84" i="1" s="1"/>
  <c r="G86" i="1" s="1"/>
  <c r="G109" i="1" s="1"/>
  <c r="G111" i="1" s="1"/>
  <c r="G134" i="1" s="1"/>
  <c r="G136" i="1" s="1"/>
  <c r="G158" i="1" s="1"/>
  <c r="G160" i="1" s="1"/>
  <c r="G179" i="1" s="1"/>
  <c r="G181" i="1" s="1"/>
  <c r="G197" i="1" s="1"/>
  <c r="G222" i="1" s="1"/>
  <c r="G252" i="1"/>
  <c r="G223" i="1"/>
  <c r="G155" i="1"/>
  <c r="G199" i="1" l="1"/>
  <c r="G224" i="1"/>
  <c r="G251" i="1" l="1"/>
  <c r="G253" i="1"/>
  <c r="G276" i="1" s="1"/>
  <c r="G278" i="1" s="1"/>
  <c r="G304" i="1" s="1"/>
  <c r="G306" i="1" s="1"/>
  <c r="G308" i="1" s="1"/>
  <c r="G309" i="1" l="1"/>
  <c r="G310" i="1" s="1"/>
</calcChain>
</file>

<file path=xl/sharedStrings.xml><?xml version="1.0" encoding="utf-8"?>
<sst xmlns="http://schemas.openxmlformats.org/spreadsheetml/2006/main" count="415" uniqueCount="237">
  <si>
    <t>Fecha:</t>
  </si>
  <si>
    <t>CARGA Y RETIRO AL 1ER KILOMETRO DE MATERIAL SOBRANTE</t>
  </si>
  <si>
    <t>EXCEPTO ROCA, EN SECO, EN ZONA B DE 0 A 6 METROS DE</t>
  </si>
  <si>
    <t>M3/KM</t>
  </si>
  <si>
    <t>11</t>
  </si>
  <si>
    <t>15</t>
  </si>
  <si>
    <t>DENSIDAD (P.E.A.D). DE 8" DE DIAMETRO PARA ALCANTARILLADO,</t>
  </si>
  <si>
    <t>OBRA Y TODO LO NECESARIO PARA SU CORRECTA COLOCACIÓN,</t>
  </si>
  <si>
    <t>22</t>
  </si>
  <si>
    <t>AYUNTAMIENTO.</t>
  </si>
  <si>
    <t>Unidad</t>
  </si>
  <si>
    <t>EQUIPO, HERRAMIENTA Y TODO LO NECESARIO PARA SU</t>
  </si>
  <si>
    <t>Inicio Obra:</t>
  </si>
  <si>
    <t>Obra:</t>
  </si>
  <si>
    <t>MATERIAL PRODUCTO DE BANCO ADICIONANDO AGUA, INCLUYE</t>
  </si>
  <si>
    <t>NECESARIO PARA SU CORRECTA EJECUCIÓN, P.U.O.T.</t>
  </si>
  <si>
    <t>FO.GA 1/2" X10 CMS, 1 TUERCA UNION FOGA 1/2", 1 NIPLE ROSCA</t>
  </si>
  <si>
    <t>MANO DE OBRA, EQUIPO Y HERRAMIENTA.</t>
  </si>
  <si>
    <t>19</t>
  </si>
  <si>
    <t>RUPTURA DE EMPEDRADO EXISTENTE ASENTADO EN TIERRA.</t>
  </si>
  <si>
    <t>Importe</t>
  </si>
  <si>
    <t>EXCAVACION, ADICIONANDO AGUA, INCLUYE MANO DE OBRA,</t>
  </si>
  <si>
    <t>PEAD RD-9 1/2" Y 1 LLAVE DE PASO DE BRONCE DE 1/2". INCLUYE:</t>
  </si>
  <si>
    <t>PISO DE CONCRETO F'C=150 KG/CM2 DE 8 CM DE ESPESOR</t>
  </si>
  <si>
    <t>EXISTENTE, EXCAVACIÓN, RELLENO CON MATERIAL PRODUCTO DE</t>
  </si>
  <si>
    <t>CONCRETO ARMADO, CON MARCO DE ANGULO 1 1/4"x1 1/4"x3/16 Y</t>
  </si>
  <si>
    <t>INCLUYE: MATERIALES, MAQUINARIA Y EQUIPO NECESARIO PARA</t>
  </si>
  <si>
    <t>DE DESEMPIEDRE, EN CAMION VOLTEO HASTA EL ALAMACEN</t>
  </si>
  <si>
    <t>ARMADO CON  MALLA ELECTROSOLDADA 6X6-10/10, ACABADO</t>
  </si>
  <si>
    <t>Fin Obra:</t>
  </si>
  <si>
    <t>Concurso No.</t>
  </si>
  <si>
    <t>7</t>
  </si>
  <si>
    <t>3</t>
  </si>
  <si>
    <t>POSTERIOR CARGA Y RETIRO.</t>
  </si>
  <si>
    <t>TRAZO Y NIVELACIÓN, EXCAVACIÓN, CONEXION A TOMA</t>
  </si>
  <si>
    <t>EXCAVACIÓN, MANO DE OBRA Y TODO LO NECESARIO PARA SU</t>
  </si>
  <si>
    <t>MAQUINARIA NECESARIA PARA EJECUCION DEL TRABAJO.</t>
  </si>
  <si>
    <t>MEDIOS MECANICOS, INCLUYE: EQUIPO, HERRAMIENTA, MANO DE</t>
  </si>
  <si>
    <t>CONSTRUIR  ESTABLECIENDO EJES DE REFERENCIA Y BANCOS DE</t>
  </si>
  <si>
    <t>NIVEL: INCLUYE: MATERIALES, MANO DE OBRA, EQUIPO Y</t>
  </si>
  <si>
    <t>PLANTILLA APISONADA AL 85% PROCTOR CON MAT. PRODUCTO DE</t>
  </si>
  <si>
    <t>CAPAS NO MAYORES A 20 CM. ADICIONANADO AGUA, INCLUYE</t>
  </si>
  <si>
    <t>EXCAVACIONES, AFINES, DEMOLICIONES Y MATERIALES</t>
  </si>
  <si>
    <t>12</t>
  </si>
  <si>
    <t>OBRA, APILE Y AMONTONAMIENTO DE MATERIAL PARA SU</t>
  </si>
  <si>
    <t>CMS, 4 CODOS FO.GA 1/2"X90º, 1 NIPLE FO.GA 1/2" X20 CMS, 1 NIPLE</t>
  </si>
  <si>
    <t>ARISTAS TERMINADAS CON VOLTEADOR, CIMBRA, COLADO,</t>
  </si>
  <si>
    <t>16</t>
  </si>
  <si>
    <t>CONSTRUCCION DE REGISTRO SANITARIO DE 60x40 CMS. HASTA</t>
  </si>
  <si>
    <t>CONTRAMARCO DE ANGULO 1 1/2” x 1 1/2” x 3/16" DE ESPESOR</t>
  </si>
  <si>
    <t>UNIDAD DE OBRA TERMINADA.</t>
  </si>
  <si>
    <t>ESCOBA, INCLUYE: ACARREOS LOCALES DURANTE Y AL FINAL DE</t>
  </si>
  <si>
    <t>LA OBRA.</t>
  </si>
  <si>
    <t>CONSTRUCCION DE MACHUELO FABRICADO EN SITIO DE 10X35 CM,</t>
  </si>
  <si>
    <t>23</t>
  </si>
  <si>
    <t>HERRAMIENTA NECESARIA PARA SU CORRECTA EJECUCIÓN,</t>
  </si>
  <si>
    <t>EXCAVACION CON EQUIPO PARA ZANJAS EN CUALQUIER MATERIAL</t>
  </si>
  <si>
    <t>Acumulado anterior:</t>
  </si>
  <si>
    <t>PRODUCTO DE EXCAVACIONES,  AFINES Y DEMOLICIONES EN</t>
  </si>
  <si>
    <t>DEMOLICION DE BANQUETA DE CONCRETO EXISTENTE POR</t>
  </si>
  <si>
    <t>RECOLECCIÓN, PAPEO, CARGA Y ACARREO DE PIEDRA PRODUCTO</t>
  </si>
  <si>
    <t>SUMINISTRO E INSTALACION DE TUBERIA DE PVC DE 1 1/4" PARA</t>
  </si>
  <si>
    <t>TRAZO Y NIVELACION CON EQUIPO TOPOGRAFICO EN AREA POR</t>
  </si>
  <si>
    <t>DOCUMENTO</t>
  </si>
  <si>
    <t>Precio con letra</t>
  </si>
  <si>
    <t>NECESARIA PARA SU CORRECTA EJECUCIÓN, P.U.O.T.</t>
  </si>
  <si>
    <t>SUMINISTRO DE TUBERIA DE PVC HIDRAULICO RD-26 DE 3"" DE</t>
  </si>
  <si>
    <t>MATERIALES, MANO DE OBRA, EQUIPO, HERRAMIENTA  Y TODO LO</t>
  </si>
  <si>
    <t>PARA SU CORRECTA EJECUCIÓN, P.U.O.T.</t>
  </si>
  <si>
    <t>CAMION VOLTEO POR UNIDAD DE OBRA, INCLUYE EQUIPO Y</t>
  </si>
  <si>
    <t>DE 3"X1/2", 1 VALVULA DE INSERCION 1/2", HASTA 6 MTS MANGUERA</t>
  </si>
  <si>
    <t>Y TODO LO NECESARIO PARA SU CORRECTA EJECUIÓN, P.U.O.T.</t>
  </si>
  <si>
    <t>SUMINISTRO DE TEE WYE 8"" X 6"" PARA DESCARGA DOMICILIARIA</t>
  </si>
  <si>
    <t>SEÑALIZACION DE DESVIO O CIERRE DE TRAFICO EN CALLES EN</t>
  </si>
  <si>
    <t>AUTORIZADO POR LA DEPENDENCIA, FUERA DE LA OBRA, POR</t>
  </si>
  <si>
    <t>MAQUINA EN ÁREA POR  CONSTRUIR, INCLUYE: EQUIPO Y</t>
  </si>
  <si>
    <t>POR  CONSTRUIR, INCLUYE: EQUIPO Y HERRAMIENTA NECESARIA</t>
  </si>
  <si>
    <t>TOTAL DEL PRESUPUESTO MOSTRADO SIN IVA:</t>
  </si>
  <si>
    <t>8</t>
  </si>
  <si>
    <t>LO NECESARIO PARA SU CORRECTA EJECUCIÓN, P.U.O.T.</t>
  </si>
  <si>
    <t>4</t>
  </si>
  <si>
    <t>Cantidad</t>
  </si>
  <si>
    <t>SOBRANTES, INCLUYE: EQUIPO Y TODO LO NECESARIO PARA SU</t>
  </si>
  <si>
    <t>CORRECTA EJECUCIÓN.</t>
  </si>
  <si>
    <t>PARTIDA 2: TOMAS DOMICILIARIAS</t>
  </si>
  <si>
    <t>CORRIDA FOGA 1/2", 2 INSERTIC RECTO 1/2", 1 ABRAZADERA PVC</t>
  </si>
  <si>
    <t>INTERIOR  LISO.</t>
  </si>
  <si>
    <t>LOS LETREROS RESTRICTIVOS DEBERAN SER ENTREGADOS AL H.</t>
  </si>
  <si>
    <t>AFINE, CONFORMACIÓN Y COMPACTACION DE TERRENO, CON</t>
  </si>
  <si>
    <t>CURADO, MANO DE OBRA Y HERRAMIENTA. P.U.O.T.</t>
  </si>
  <si>
    <t>M2</t>
  </si>
  <si>
    <t>MANO DE OBRA, EQUIPO, HERRAMIENTA, Y TODO LO NECESARIO</t>
  </si>
  <si>
    <t>13</t>
  </si>
  <si>
    <t>TOMA  DOMICILIARIA  HIDRÁULICA A RED MUNICIPAL, INCLUYE  ,</t>
  </si>
  <si>
    <t>DOMICILIARIA EXISTENTE EN VIVIENDA, RELLENO CON MATERIAL</t>
  </si>
  <si>
    <t>PRODUCTO DE EXCAVACIÓN, MANO DE OBRA Y HERRAMIENTA.</t>
  </si>
  <si>
    <t>17</t>
  </si>
  <si>
    <t>SUMINISTRO DE TUBERIA CORRUGADA DE POLIETILENO DE ALTA</t>
  </si>
  <si>
    <t>POZO DE VISITA TIPO "COMUN", HASTA: 1.50 M. DE PROFUNDIDAD.</t>
  </si>
  <si>
    <t>DENSIDAD (P.E.A.D). DE  6"" DE DIAMETRO PARA ALCANTARILLADO</t>
  </si>
  <si>
    <t>HERMETICA, CON EMPAQUES NECESARIOS. INCLUYE: MATERIALES,</t>
  </si>
  <si>
    <t>INCLUYE: EXCAVACION, PLANTILLA DE CONCRETO SIMPLE F'c= 100</t>
  </si>
  <si>
    <t>20</t>
  </si>
  <si>
    <t>SU CORRECTA EJECUCION.</t>
  </si>
  <si>
    <t>OBRA Y HERRAMIENTA NECESARIA.</t>
  </si>
  <si>
    <t>DEMOLICION DE MACHUELO EXISTENTE EN AREA DE TRABAJO POR</t>
  </si>
  <si>
    <t>MATERIALES, CIMBRA, DESCIMBRADO ARMADO, COLADO,</t>
  </si>
  <si>
    <t>24</t>
  </si>
  <si>
    <t>INSTALACION DE TUBERIA CORRUGADA DE POLIETILENO DE ALTA</t>
  </si>
  <si>
    <t>INTERIOR LISO, INCLUYE: MANO DE OBRA, EQUIPO, HERRAMIENTA</t>
  </si>
  <si>
    <t>PZA</t>
  </si>
  <si>
    <t>PARTIDA 1: RED DE AGUA POTABLE</t>
  </si>
  <si>
    <t>Duración:</t>
  </si>
  <si>
    <t>3" DE DIAMETRO</t>
  </si>
  <si>
    <t>CONEXIÓN DE TUBERIA A POZO DE VISITA EXISTENTE, INCLUYE</t>
  </si>
  <si>
    <t>DE LÁMINA (ROTULADAS),  Y CINTA RESTRICTIVA DE PLASTICO</t>
  </si>
  <si>
    <t>1</t>
  </si>
  <si>
    <t>RELLENO EN ZANJAS COMPACTADO AL 90% PROCTOR  CON</t>
  </si>
  <si>
    <t>LOTE</t>
  </si>
  <si>
    <t>CORTE EN CAJA CON EQUIPO MECÁNICO, INCLUYE:</t>
  </si>
  <si>
    <t>AMONTONAMIENTO DEL MATERIAL PARA SU POSTERIOR RETIRO.</t>
  </si>
  <si>
    <t>AFINE, CONFORMACIÓN Y COMPACTACION DE TERRENO EN ÁREA</t>
  </si>
  <si>
    <t>5</t>
  </si>
  <si>
    <t>9</t>
  </si>
  <si>
    <t>ACABADO RAYADO,  TRABAJO TERMINADO, INCLUYE: JUNTAS Y</t>
  </si>
  <si>
    <t>115 KGS PARA  POZO  DE VISITA, INCLUYE MATERIALES, MANO DE</t>
  </si>
  <si>
    <t>KG/CM2, MEDIA CAÑA, MATERIALES Y MANO DE OBRA.</t>
  </si>
  <si>
    <t>FLETES Y  MOVIMIENTOS NECESARIOS. AL TERMINO DE LA OBRA,</t>
  </si>
  <si>
    <t>PARA EJECUCION DEL TRABAJO.</t>
  </si>
  <si>
    <t>P. Unitario</t>
  </si>
  <si>
    <t>CORRECTA EJECUCIÓN, P.U.O.T.</t>
  </si>
  <si>
    <t>INSTALACION DE TUBERIA DE PVC HIDRAULICO RD-26 DE 3"" DE</t>
  </si>
  <si>
    <t>10</t>
  </si>
  <si>
    <t>14</t>
  </si>
  <si>
    <t>HABILITADO  DE  TOMA DOMICILIARIA CON 2 NIPLES FO.GA 1/2" X50</t>
  </si>
  <si>
    <t>0.80 MTS. DE PROF. CON APLANADO INTERIOR PULIDO Y TAPA DE</t>
  </si>
  <si>
    <t>21</t>
  </si>
  <si>
    <t>F'C=150 KG/CM2, INCLUYE: EXCAVACIÓN, TRAZO, NIVELACIÓN, Y</t>
  </si>
  <si>
    <t>MATERIALES, MANO DE OBRA Y HERRAMIENTA.</t>
  </si>
  <si>
    <t>25</t>
  </si>
  <si>
    <t>Concepto</t>
  </si>
  <si>
    <t>Código</t>
  </si>
  <si>
    <t>Lugar:</t>
  </si>
  <si>
    <t>M3</t>
  </si>
  <si>
    <t>PROFUNDIDAD, INCLUYE MAQUINARIA, EQUIPO Y HERRAMIENTA</t>
  </si>
  <si>
    <t>M</t>
  </si>
  <si>
    <t>DIAMETRO, INCLUYE MATERIALES, ACARREOS, CORTES,</t>
  </si>
  <si>
    <t>ACARREO SUBSECUENTE DEL MATERIAL PRODUCTO DE</t>
  </si>
  <si>
    <t>MATERIAL Y MANO DE OBRA.</t>
  </si>
  <si>
    <t>TOTAL PARTIDA 2: TOMAS DOMICILIARIAS</t>
  </si>
  <si>
    <t>P.U.O.T</t>
  </si>
  <si>
    <t>MATERILES, MANO DE OBRA, HERRAMIENTA Y TODO LO</t>
  </si>
  <si>
    <t>18</t>
  </si>
  <si>
    <t>LIMPIEZA GENERAL DE LA OBRA, A MANO CON PALA, CARRETILLA Y</t>
  </si>
  <si>
    <t>TOTAL DEL PRESUPUESTO MOSTRADO:</t>
  </si>
  <si>
    <t>Monto esta hoja:</t>
  </si>
  <si>
    <t>2</t>
  </si>
  <si>
    <t>P.U.O.T.</t>
  </si>
  <si>
    <t>Acumulado:</t>
  </si>
  <si>
    <t>MATERIAL SELECCIONADO PRODUCTO DE LA EXCAVACION EN</t>
  </si>
  <si>
    <t>MEDIOS MECÁNICOS, INCLUYE: EQUIPO, HERRAMIENTA, MANO DE</t>
  </si>
  <si>
    <t>INSTALACIÓN DE TUBERÍA CORRUGADA DE 6", RETIRO DE TUBERÍA</t>
  </si>
  <si>
    <t>CONSTRUCCION A BASE 4 LETREROS RESTRICTIVOS DE 1.50X1.00M</t>
  </si>
  <si>
    <t>CRUCE DE TOMA DOMICILIARIA, INCLUYE: MATERIALES, MANO DE</t>
  </si>
  <si>
    <t>ARROPE CON MATERIAL PRODUCTO DE LA EXCAVACIÓN,</t>
  </si>
  <si>
    <t>IVA 16.00%</t>
  </si>
  <si>
    <t>DIAMETRO.</t>
  </si>
  <si>
    <t>6</t>
  </si>
  <si>
    <t>DESPERDICIOS, MANO DE OBRA, EQUIPO, HERRAMIENTA  Y TODO</t>
  </si>
  <si>
    <t>RELLENO ACOSTILLADO COMPACTADO AL 90% PROCTOR CON</t>
  </si>
  <si>
    <t>SUMINISTRO E INSTALACIÓN DE JUNTAS GIBAULT COMPLETAS DE</t>
  </si>
  <si>
    <t>TOTAL PARTIDA 1: RED DE AGUA POTABLE</t>
  </si>
  <si>
    <t>DENSIDAD (P.E.A.D). DE 8" DE DIAMETRO PARA ALCANTARILLADO</t>
  </si>
  <si>
    <t>INTERIOR LISO.</t>
  </si>
  <si>
    <t>SUMINISTRO E INSTALACION  DE  BROCAL  Y TAPA DE FO.FO.  DE</t>
  </si>
  <si>
    <t>PARA TUBERIA DE POLIETILENO DE ALTA DENSIDAD 100 %</t>
  </si>
  <si>
    <t>DESCARGA DOMICILIARIA, INCLUYE: TRAZO Y NIVELACIÓN,</t>
  </si>
  <si>
    <t>DURANTE TODO EL PROCESO DE LA OBRA, INCLUYE ACARREOS,</t>
  </si>
  <si>
    <t>RAYADO, JUNTAS FRIAS, INCLUYE: FLETES Y ACARREO DE LOS</t>
  </si>
  <si>
    <t>EMPEDRADO AHOGADO EN MORTERO CEM. - ARENA PROP. 1:5</t>
  </si>
  <si>
    <t>PISO DE CONCRETO F'C=200 KG/CM2 DE 15 CM. DE ESPESOR,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</si>
  <si>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</si>
  <si>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</si>
  <si>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</si>
  <si>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</si>
  <si>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</si>
  <si>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</si>
  <si>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</si>
  <si>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</si>
  <si>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</si>
  <si>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</si>
  <si>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</si>
  <si>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</si>
  <si>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</si>
  <si>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</si>
  <si>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</si>
  <si>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</si>
  <si>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</si>
  <si>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</si>
  <si>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</si>
  <si>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</si>
  <si>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</si>
  <si>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</si>
  <si>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</si>
  <si>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</si>
  <si>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</si>
  <si>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</si>
  <si>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</si>
  <si>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</si>
  <si>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 xml:space="preserve">7.00 M DE ANCHO ACABADO INTEGRAL DE PIEDRA DE RIO </t>
  </si>
  <si>
    <t>SELECCIONADA (AHOGADA INSITU), INCLUYE:</t>
  </si>
  <si>
    <t>COLOCACIÓN,  LAVADO DE LA PIEDRA EN FORMA MANUAL,</t>
  </si>
  <si>
    <t xml:space="preserve"> PARA SU CORRECTA EJECUCION, P.U.O.T</t>
  </si>
  <si>
    <t>MATERIALES, MANO DE OBRA, EQUIPO Y TODO LO NECESARIO</t>
  </si>
  <si>
    <t>FRAGUADO A 28 DÍAS ) F'C=250 KG/CM2, DE 15 CM DE ESPESOR Y</t>
  </si>
  <si>
    <t>H. AYUNTAMIENTO DE IXTLAHUACÁN, COLIMA.</t>
  </si>
  <si>
    <t>55</t>
  </si>
  <si>
    <t>SUMINISTRO Y APLICACIÓN DE PINTURA TIPO TRAFICO COLOR</t>
  </si>
  <si>
    <t>BLANCO EN MACHUELOS, INCLUYE: LIMPIEZA DE LA SUPERFICIE,</t>
  </si>
  <si>
    <t>2 MANOS DE PINTURA, MANO DE OBRA, EQUIPO Y HERRAMIENTA</t>
  </si>
  <si>
    <t>30 días naturales</t>
  </si>
  <si>
    <t>DIRECCIÓN GENERAL DE DESARROLLO MUNICIPAL</t>
  </si>
  <si>
    <t>DEPARTAMENTO DE OBRA PÚBLICA</t>
  </si>
  <si>
    <t xml:space="preserve">                                                                               CATALOGO DE CONCEPTOS</t>
  </si>
  <si>
    <t>CONSTRUCCIÓN DE CALLE CON EMPEDRADO AHOGADO EN CEMENTO EN LA COMUNIDAD DE ZINACAMITLÁN</t>
  </si>
  <si>
    <t>ZINACAMITLÁN, MUNICIPIO DE IXTLAHUACÁN, COLIMA.</t>
  </si>
  <si>
    <t xml:space="preserve">   CATALOGO DE CONCEPTOS</t>
  </si>
  <si>
    <t>(*   M.N. *)</t>
  </si>
  <si>
    <t>PARTIDA 3: RED DE DRENAJE SANITARIO</t>
  </si>
  <si>
    <t>TOTAL PARTIDA 3: RED DE DRENAJE SANITARIO</t>
  </si>
  <si>
    <t>PARTIDA 4: DESCARGAS DOMICILIARIAS</t>
  </si>
  <si>
    <t>TOTAL PARTIDA 4: DESCARGAS DOMICILIARIAS</t>
  </si>
  <si>
    <t>PARTIDA 5: CONSTRUCCION DE LOSA DE CONCRETO</t>
  </si>
  <si>
    <t>TOTAL PARTIDA 5: CONSTRUCCION DE LOSA DE CONCRETO</t>
  </si>
  <si>
    <t>PARTIDA 6: BANQUETAS</t>
  </si>
  <si>
    <t>TOTAL PARTIDA 6: BANQUETAS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</si>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</sst>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"/>
    <numFmt numFmtId="165" formatCode="&quot;$&quot;#,##0.00"/>
    <numFmt numFmtId="166" formatCode="dd/mm/yyyy;@"/>
    <numFmt numFmtId="167" formatCode="&quot;$&quot;#,###.00"/>
  </numFmts>
  <fonts count="10" x14ac:knownFonts="1">
    <font>
      <sz val="10"/>
      <name val="Arial"/>
    </font>
    <font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165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left" vertical="top" wrapText="1"/>
    </xf>
    <xf numFmtId="164" fontId="1" fillId="0" borderId="0" xfId="0" applyNumberFormat="1" applyFont="1" applyAlignment="1">
      <alignment horizontal="right" vertical="top"/>
    </xf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justify" vertical="top" wrapText="1"/>
    </xf>
    <xf numFmtId="0" fontId="3" fillId="0" borderId="0" xfId="0" applyFont="1" applyBorder="1" applyAlignment="1">
      <alignment horizontal="right"/>
    </xf>
    <xf numFmtId="0" fontId="1" fillId="0" borderId="3" xfId="0" applyFont="1" applyBorder="1"/>
    <xf numFmtId="0" fontId="3" fillId="0" borderId="2" xfId="0" applyFont="1" applyBorder="1" applyAlignment="1">
      <alignment horizontal="right"/>
    </xf>
    <xf numFmtId="165" fontId="3" fillId="0" borderId="0" xfId="0" applyNumberFormat="1" applyFont="1" applyAlignment="1">
      <alignment horizontal="right" vertical="top"/>
    </xf>
    <xf numFmtId="165" fontId="3" fillId="0" borderId="4" xfId="0" applyNumberFormat="1" applyFont="1" applyBorder="1" applyAlignment="1">
      <alignment horizontal="right" vertical="top"/>
    </xf>
    <xf numFmtId="0" fontId="3" fillId="0" borderId="0" xfId="0" applyFont="1" applyBorder="1"/>
    <xf numFmtId="165" fontId="3" fillId="0" borderId="5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right"/>
    </xf>
    <xf numFmtId="165" fontId="3" fillId="0" borderId="6" xfId="0" applyNumberFormat="1" applyFont="1" applyBorder="1" applyAlignment="1">
      <alignment horizontal="right" vertical="top"/>
    </xf>
    <xf numFmtId="0" fontId="1" fillId="0" borderId="7" xfId="0" applyFont="1" applyBorder="1"/>
    <xf numFmtId="0" fontId="1" fillId="0" borderId="8" xfId="0" applyFont="1" applyBorder="1"/>
    <xf numFmtId="0" fontId="1" fillId="0" borderId="0" xfId="0" applyFont="1"/>
    <xf numFmtId="167" fontId="4" fillId="0" borderId="0" xfId="0" applyNumberFormat="1" applyFont="1"/>
    <xf numFmtId="0" fontId="5" fillId="0" borderId="0" xfId="0" applyFont="1" applyAlignment="1">
      <alignment horizontal="justify" vertical="top" wrapText="1"/>
    </xf>
    <xf numFmtId="0" fontId="3" fillId="0" borderId="0" xfId="0" applyFont="1" applyAlignment="1">
      <alignment horizontal="center" vertical="top"/>
    </xf>
    <xf numFmtId="16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vertical="top"/>
    </xf>
    <xf numFmtId="165" fontId="3" fillId="0" borderId="9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Continuous"/>
    </xf>
    <xf numFmtId="0" fontId="1" fillId="0" borderId="10" xfId="0" applyFont="1" applyBorder="1"/>
    <xf numFmtId="0" fontId="3" fillId="0" borderId="11" xfId="0" applyFont="1" applyFill="1" applyBorder="1" applyAlignment="1">
      <alignment horizontal="center"/>
    </xf>
    <xf numFmtId="0" fontId="3" fillId="0" borderId="13" xfId="0" applyFont="1" applyBorder="1" applyAlignment="1">
      <alignment horizontal="right"/>
    </xf>
    <xf numFmtId="166" fontId="1" fillId="0" borderId="14" xfId="0" applyNumberFormat="1" applyFont="1" applyBorder="1" applyAlignment="1">
      <alignment horizontal="center"/>
    </xf>
    <xf numFmtId="0" fontId="1" fillId="0" borderId="13" xfId="0" applyFont="1" applyBorder="1" applyAlignment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14" xfId="0" applyBorder="1"/>
    <xf numFmtId="0" fontId="3" fillId="0" borderId="15" xfId="0" applyFont="1" applyBorder="1" applyAlignment="1">
      <alignment horizontal="right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4" xfId="0" applyFont="1" applyBorder="1"/>
    <xf numFmtId="0" fontId="7" fillId="0" borderId="14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1" fillId="0" borderId="14" xfId="0" applyFont="1" applyBorder="1" applyAlignment="1">
      <alignment horizontal="center"/>
    </xf>
    <xf numFmtId="0" fontId="7" fillId="0" borderId="19" xfId="0" applyFont="1" applyBorder="1" applyAlignment="1">
      <alignment horizontal="centerContinuous"/>
    </xf>
    <xf numFmtId="0" fontId="3" fillId="0" borderId="14" xfId="0" applyFont="1" applyBorder="1" applyAlignment="1">
      <alignment horizontal="center"/>
    </xf>
    <xf numFmtId="0" fontId="0" fillId="0" borderId="0" xfId="0" applyAlignment="1">
      <alignment horizontal="centerContinuous"/>
    </xf>
    <xf numFmtId="0" fontId="8" fillId="0" borderId="0" xfId="0" applyFont="1" applyAlignment="1">
      <alignment horizontal="left"/>
    </xf>
    <xf numFmtId="0" fontId="0" fillId="0" borderId="0" xfId="0" applyBorder="1"/>
    <xf numFmtId="165" fontId="3" fillId="0" borderId="0" xfId="0" applyNumberFormat="1" applyFont="1" applyBorder="1" applyAlignment="1">
      <alignment horizontal="right" vertical="top"/>
    </xf>
    <xf numFmtId="0" fontId="1" fillId="0" borderId="20" xfId="0" applyFont="1" applyBorder="1" applyAlignment="1">
      <alignment horizontal="right"/>
    </xf>
    <xf numFmtId="0" fontId="6" fillId="0" borderId="18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49" fontId="3" fillId="0" borderId="0" xfId="0" applyNumberFormat="1" applyFont="1" applyBorder="1"/>
    <xf numFmtId="0" fontId="3" fillId="0" borderId="0" xfId="0" applyFont="1" applyBorder="1" applyAlignment="1">
      <alignment horizontal="justify" vertical="top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1949825</xdr:colOff>
      <xdr:row>0</xdr:row>
      <xdr:rowOff>78443</xdr:rowOff>
    </xdr:from>
    <xdr:to>
      <xdr:col>6</xdr:col>
      <xdr:colOff>448236</xdr:colOff>
      <xdr:row>4</xdr:row>
      <xdr:rowOff>97801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2384"/>
        <a:stretch/>
      </xdr:blipFill>
      <xdr:spPr>
        <a:xfrm>
          <a:off x="7687237" y="78443"/>
          <a:ext cx="649940" cy="7141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1"/>
  <sheetViews>
    <sheetView showGridLines="0" showZeros="0" tabSelected="1" view="pageBreakPreview" zoomScale="85" zoomScaleNormal="100" zoomScaleSheetLayoutView="85" workbookViewId="0">
      <selection activeCell="D242" sqref="D242"/>
    </sheetView>
  </sheetViews>
  <sheetFormatPr baseColWidth="10" defaultColWidth="9.140625" defaultRowHeight="12.75" customHeight="1" x14ac:dyDescent="0.2"/>
  <cols>
    <col min="1" max="1" width="10.28515625" customWidth="1"/>
    <col min="2" max="2" width="46.5703125" customWidth="1"/>
    <col min="3" max="3" width="7.7109375" customWidth="1"/>
    <col min="4" max="5" width="10.7109375" customWidth="1"/>
    <col min="6" max="6" width="32.28515625" customWidth="1"/>
    <col min="7" max="7" width="14.7109375" customWidth="1"/>
  </cols>
  <sheetData>
    <row r="1" spans="1:7" ht="15" customHeight="1" thickTop="1" x14ac:dyDescent="0.2">
      <c r="A1" s="51"/>
      <c r="B1" s="52"/>
      <c r="C1" s="52"/>
      <c r="D1" s="52"/>
      <c r="E1" s="52"/>
      <c r="F1" s="42"/>
      <c r="G1" s="44"/>
    </row>
    <row r="2" spans="1:7" ht="15" customHeight="1" x14ac:dyDescent="0.2">
      <c r="A2" s="53"/>
      <c r="B2" s="54"/>
      <c r="C2" s="54"/>
      <c r="D2" s="54"/>
      <c r="E2" s="54"/>
      <c r="F2" s="35"/>
      <c r="G2" s="41"/>
    </row>
    <row r="3" spans="1:7" ht="12.75" customHeight="1" x14ac:dyDescent="0.2">
      <c r="A3" s="32"/>
      <c r="B3" s="55" t="s">
        <v>215</v>
      </c>
      <c r="C3" s="55"/>
      <c r="D3" s="55"/>
      <c r="E3" s="55"/>
      <c r="F3" s="55"/>
      <c r="G3" s="36"/>
    </row>
    <row r="4" spans="1:7" ht="12.75" customHeight="1" x14ac:dyDescent="0.2">
      <c r="A4" s="34"/>
      <c r="B4" s="55" t="s">
        <v>221</v>
      </c>
      <c r="C4" s="55"/>
      <c r="D4" s="55"/>
      <c r="E4" s="55"/>
      <c r="F4" s="55"/>
      <c r="G4" s="36"/>
    </row>
    <row r="5" spans="1:7" ht="12.75" customHeight="1" x14ac:dyDescent="0.2">
      <c r="A5" s="34"/>
      <c r="B5" s="55" t="s">
        <v>222</v>
      </c>
      <c r="C5" s="55"/>
      <c r="D5" s="55"/>
      <c r="E5" s="55"/>
      <c r="F5" s="55"/>
      <c r="G5" s="36"/>
    </row>
    <row r="6" spans="1:7" ht="12.75" customHeight="1" x14ac:dyDescent="0.2">
      <c r="A6" s="32" t="s">
        <v>30</v>
      </c>
      <c r="B6" s="56" t="s">
        <v>223</v>
      </c>
      <c r="E6" s="48"/>
      <c r="F6" s="10" t="s">
        <v>0</v>
      </c>
      <c r="G6" s="33">
        <v>44869</v>
      </c>
    </row>
    <row r="7" spans="1:7" ht="12.75" customHeight="1" x14ac:dyDescent="0.2">
      <c r="A7" s="32" t="s">
        <v>13</v>
      </c>
      <c r="B7" s="57" t="s">
        <v>224</v>
      </c>
      <c r="C7" s="57"/>
      <c r="D7" s="57"/>
      <c r="E7" s="57"/>
      <c r="F7" s="10" t="s">
        <v>112</v>
      </c>
      <c r="G7" s="43" t="s">
        <v>220</v>
      </c>
    </row>
    <row r="8" spans="1:7" ht="12.75" customHeight="1" x14ac:dyDescent="0.2">
      <c r="A8" s="34"/>
      <c r="B8" s="57"/>
      <c r="C8" s="57"/>
      <c r="D8" s="57"/>
      <c r="E8" s="57"/>
      <c r="F8" s="3"/>
      <c r="G8" s="45"/>
    </row>
    <row r="9" spans="1:7" ht="12.75" customHeight="1" x14ac:dyDescent="0.2">
      <c r="A9" s="34"/>
      <c r="B9" s="57"/>
      <c r="C9" s="57"/>
      <c r="D9" s="57"/>
      <c r="E9" s="57"/>
      <c r="F9" s="10" t="s">
        <v>12</v>
      </c>
      <c r="G9" s="33">
        <v>44882</v>
      </c>
    </row>
    <row r="10" spans="1:7" ht="12.75" customHeight="1" x14ac:dyDescent="0.2">
      <c r="A10" s="34"/>
      <c r="B10" s="57"/>
      <c r="C10" s="57"/>
      <c r="D10" s="57"/>
      <c r="E10" s="57"/>
      <c r="F10" s="10" t="s">
        <v>29</v>
      </c>
      <c r="G10" s="33">
        <v>44911</v>
      </c>
    </row>
    <row r="11" spans="1:7" ht="27.75" customHeight="1" x14ac:dyDescent="0.2">
      <c r="A11" s="34"/>
      <c r="B11" s="57"/>
      <c r="C11" s="57"/>
      <c r="D11" s="57"/>
      <c r="E11" s="57"/>
      <c r="F11" s="3"/>
      <c r="G11" s="40" t="s">
        <v>63</v>
      </c>
    </row>
    <row r="12" spans="1:7" ht="12.75" customHeight="1" thickBot="1" x14ac:dyDescent="0.25">
      <c r="A12" s="37" t="s">
        <v>142</v>
      </c>
      <c r="B12" s="30" t="s">
        <v>225</v>
      </c>
      <c r="C12" s="30"/>
      <c r="D12" s="30"/>
      <c r="E12" s="30"/>
      <c r="F12" s="30"/>
      <c r="G12" s="50"/>
    </row>
    <row r="13" spans="1:7" ht="12.75" customHeight="1" thickTop="1" x14ac:dyDescent="0.2">
      <c r="A13" s="21"/>
      <c r="B13" s="21"/>
      <c r="C13" s="21"/>
      <c r="D13" s="21"/>
      <c r="E13" s="21"/>
      <c r="F13" s="21"/>
    </row>
    <row r="14" spans="1:7" ht="12.75" customHeight="1" x14ac:dyDescent="0.2">
      <c r="A14" s="47" t="s">
        <v>226</v>
      </c>
      <c r="B14" s="29"/>
      <c r="C14" s="29"/>
      <c r="D14" s="29"/>
      <c r="E14" s="29"/>
      <c r="F14" s="29"/>
      <c r="G14" s="46"/>
    </row>
    <row r="15" spans="1:7" ht="12.75" customHeight="1" thickBot="1" x14ac:dyDescent="0.25">
      <c r="A15" s="21"/>
      <c r="B15" s="21"/>
      <c r="C15" s="21"/>
      <c r="D15" s="21"/>
      <c r="E15" s="21"/>
      <c r="F15" s="21"/>
    </row>
    <row r="16" spans="1:7" ht="12.75" customHeight="1" thickTop="1" thickBot="1" x14ac:dyDescent="0.25">
      <c r="A16" s="38" t="s">
        <v>141</v>
      </c>
      <c r="B16" s="31" t="s">
        <v>140</v>
      </c>
      <c r="C16" s="31" t="s">
        <v>10</v>
      </c>
      <c r="D16" s="31" t="s">
        <v>81</v>
      </c>
      <c r="E16" s="31" t="s">
        <v>129</v>
      </c>
      <c r="F16" s="31" t="s">
        <v>64</v>
      </c>
      <c r="G16" s="39" t="s">
        <v>20</v>
      </c>
    </row>
    <row r="17" spans="1:7" ht="12.75" customHeight="1" thickTop="1" x14ac:dyDescent="0.2">
      <c r="A17" s="27"/>
      <c r="B17" s="23" t="s">
        <v>111</v>
      </c>
      <c r="C17" s="24"/>
      <c r="D17" s="25"/>
      <c r="E17" s="13"/>
      <c r="F17" s="26"/>
      <c r="G17" s="13"/>
    </row>
    <row r="18" spans="1:7" ht="12.75" customHeight="1" x14ac:dyDescent="0.2">
      <c r="A18" s="7" t="s">
        <v>116</v>
      </c>
      <c r="B18" s="9" t="s">
        <v>62</v>
      </c>
      <c r="C18" s="8" t="s">
        <v>90</v>
      </c>
      <c r="D18" s="6">
        <f>116.5*0.8</f>
        <v>93.2</v>
      </c>
      <c r="E18" s="4"/>
      <c r="F18" s="5"/>
      <c r="G18" s="4"/>
    </row>
    <row r="19" spans="1:7" ht="12.75" customHeight="1" x14ac:dyDescent="0.2">
      <c r="A19" s="7"/>
      <c r="B19" s="9" t="s">
        <v>38</v>
      </c>
      <c r="C19" s="8"/>
      <c r="D19" s="6">
        <v>0</v>
      </c>
      <c r="E19" s="4"/>
      <c r="F19" s="5"/>
      <c r="G19" s="4"/>
    </row>
    <row r="20" spans="1:7" ht="12.75" customHeight="1" x14ac:dyDescent="0.2">
      <c r="A20" s="7"/>
      <c r="B20" s="9" t="s">
        <v>39</v>
      </c>
      <c r="C20" s="8"/>
      <c r="D20" s="6">
        <v>0</v>
      </c>
      <c r="E20" s="4"/>
      <c r="F20" s="5"/>
      <c r="G20" s="4"/>
    </row>
    <row r="21" spans="1:7" ht="12.75" customHeight="1" x14ac:dyDescent="0.2">
      <c r="A21" s="7"/>
      <c r="B21" s="9" t="s">
        <v>55</v>
      </c>
      <c r="C21" s="8"/>
      <c r="D21" s="6">
        <v>0</v>
      </c>
      <c r="E21" s="4"/>
      <c r="F21" s="5"/>
      <c r="G21" s="4"/>
    </row>
    <row r="22" spans="1:7" ht="12.75" customHeight="1" x14ac:dyDescent="0.2">
      <c r="A22" s="7"/>
      <c r="B22" s="9" t="s">
        <v>157</v>
      </c>
      <c r="C22" s="8"/>
      <c r="D22" s="6">
        <v>0</v>
      </c>
      <c r="E22" s="4"/>
      <c r="F22" s="5"/>
      <c r="G22" s="4"/>
    </row>
    <row r="23" spans="1:7" ht="12.75" customHeight="1" x14ac:dyDescent="0.2">
      <c r="A23" s="7" t="s">
        <v>156</v>
      </c>
      <c r="B23" s="9" t="s">
        <v>56</v>
      </c>
      <c r="C23" s="8" t="s">
        <v>143</v>
      </c>
      <c r="D23" s="6">
        <f>D18*1.2</f>
        <v>111.84</v>
      </c>
      <c r="E23" s="4"/>
      <c r="F23" s="5"/>
      <c r="G23" s="4"/>
    </row>
    <row r="24" spans="1:7" ht="12.75" customHeight="1" x14ac:dyDescent="0.2">
      <c r="A24" s="7"/>
      <c r="B24" s="9" t="s">
        <v>2</v>
      </c>
      <c r="C24" s="8"/>
      <c r="D24" s="6">
        <v>0</v>
      </c>
      <c r="E24" s="4"/>
      <c r="F24" s="5"/>
      <c r="G24" s="4"/>
    </row>
    <row r="25" spans="1:7" ht="12.75" customHeight="1" x14ac:dyDescent="0.2">
      <c r="A25" s="7"/>
      <c r="B25" s="9" t="s">
        <v>144</v>
      </c>
      <c r="C25" s="8"/>
      <c r="D25" s="6">
        <v>0</v>
      </c>
      <c r="E25" s="4"/>
      <c r="F25" s="5"/>
      <c r="G25" s="4"/>
    </row>
    <row r="26" spans="1:7" ht="12.75" customHeight="1" x14ac:dyDescent="0.2">
      <c r="A26" s="7"/>
      <c r="B26" s="9" t="s">
        <v>65</v>
      </c>
      <c r="C26" s="8"/>
      <c r="D26" s="6">
        <v>0</v>
      </c>
      <c r="E26" s="4"/>
      <c r="F26" s="5"/>
      <c r="G26" s="4"/>
    </row>
    <row r="27" spans="1:7" ht="12.75" customHeight="1" x14ac:dyDescent="0.2">
      <c r="A27" s="7" t="s">
        <v>32</v>
      </c>
      <c r="B27" s="9" t="s">
        <v>40</v>
      </c>
      <c r="C27" s="8" t="s">
        <v>143</v>
      </c>
      <c r="D27" s="6">
        <f>D18*0.1</f>
        <v>9.32</v>
      </c>
      <c r="E27" s="4"/>
      <c r="F27" s="5"/>
      <c r="G27" s="4"/>
    </row>
    <row r="28" spans="1:7" ht="12.75" customHeight="1" x14ac:dyDescent="0.2">
      <c r="A28" s="7"/>
      <c r="B28" s="9" t="s">
        <v>21</v>
      </c>
      <c r="C28" s="8"/>
      <c r="D28" s="6">
        <v>0</v>
      </c>
      <c r="E28" s="4"/>
      <c r="F28" s="5"/>
      <c r="G28" s="4"/>
    </row>
    <row r="29" spans="1:7" ht="12.75" customHeight="1" x14ac:dyDescent="0.2">
      <c r="A29" s="7"/>
      <c r="B29" s="9" t="s">
        <v>11</v>
      </c>
      <c r="C29" s="8"/>
      <c r="D29" s="6">
        <v>0</v>
      </c>
      <c r="E29" s="4"/>
      <c r="F29" s="5"/>
      <c r="G29" s="4"/>
    </row>
    <row r="30" spans="1:7" ht="12.75" customHeight="1" x14ac:dyDescent="0.2">
      <c r="A30" s="7"/>
      <c r="B30" s="9" t="s">
        <v>130</v>
      </c>
      <c r="C30" s="8"/>
      <c r="D30" s="6">
        <v>0</v>
      </c>
      <c r="E30" s="4"/>
      <c r="F30" s="5"/>
      <c r="G30" s="4"/>
    </row>
    <row r="31" spans="1:7" ht="12.75" customHeight="1" x14ac:dyDescent="0.2">
      <c r="A31" s="7" t="s">
        <v>80</v>
      </c>
      <c r="B31" s="9" t="s">
        <v>66</v>
      </c>
      <c r="C31" s="8" t="s">
        <v>145</v>
      </c>
      <c r="D31" s="6">
        <v>116.5</v>
      </c>
      <c r="E31" s="4"/>
      <c r="F31" s="5"/>
      <c r="G31" s="4"/>
    </row>
    <row r="32" spans="1:7" ht="12.75" customHeight="1" x14ac:dyDescent="0.2">
      <c r="A32" s="7"/>
      <c r="B32" s="9" t="s">
        <v>166</v>
      </c>
      <c r="C32" s="8"/>
      <c r="D32" s="6">
        <v>0</v>
      </c>
      <c r="E32" s="4"/>
      <c r="F32" s="5"/>
      <c r="G32" s="4"/>
    </row>
    <row r="33" spans="1:7" ht="12.75" customHeight="1" x14ac:dyDescent="0.2">
      <c r="A33" s="7" t="s">
        <v>122</v>
      </c>
      <c r="B33" s="9" t="s">
        <v>131</v>
      </c>
      <c r="C33" s="8" t="s">
        <v>145</v>
      </c>
      <c r="D33" s="6">
        <v>116.5</v>
      </c>
      <c r="E33" s="4"/>
      <c r="F33" s="5"/>
      <c r="G33" s="4"/>
    </row>
    <row r="34" spans="1:7" ht="12.4" customHeight="1" x14ac:dyDescent="0.2">
      <c r="A34" s="7"/>
      <c r="B34" s="9"/>
      <c r="C34" s="8"/>
      <c r="D34" s="6"/>
      <c r="E34" s="4"/>
      <c r="F34" s="5"/>
      <c r="G34" s="4"/>
    </row>
    <row r="35" spans="1:7" ht="12.75" customHeight="1" x14ac:dyDescent="0.2">
      <c r="A35" s="20"/>
      <c r="B35" s="1"/>
      <c r="C35" s="1"/>
      <c r="D35" s="1"/>
      <c r="E35" s="1"/>
      <c r="F35" s="17" t="s">
        <v>57</v>
      </c>
      <c r="G35" s="18">
        <v>0</v>
      </c>
    </row>
    <row r="36" spans="1:7" ht="12.75" customHeight="1" x14ac:dyDescent="0.2">
      <c r="A36" s="11"/>
      <c r="B36" s="15"/>
      <c r="C36" s="3"/>
      <c r="D36" s="3"/>
      <c r="E36" s="3"/>
      <c r="F36" s="10" t="s">
        <v>155</v>
      </c>
      <c r="G36" s="16">
        <f>SUM(G18:G35)</f>
        <v>0</v>
      </c>
    </row>
    <row r="37" spans="1:7" ht="12.75" customHeight="1" x14ac:dyDescent="0.2">
      <c r="A37" s="19"/>
      <c r="B37" s="2"/>
      <c r="C37" s="2"/>
      <c r="D37" s="2"/>
      <c r="E37" s="2"/>
      <c r="F37" s="12" t="s">
        <v>158</v>
      </c>
      <c r="G37" s="14">
        <f>G36</f>
        <v>0</v>
      </c>
    </row>
    <row r="38" spans="1:7" ht="12.75" customHeight="1" x14ac:dyDescent="0.2">
      <c r="A38" s="7"/>
      <c r="B38" s="9" t="s">
        <v>146</v>
      </c>
      <c r="C38" s="8"/>
      <c r="D38" s="6">
        <v>0</v>
      </c>
      <c r="E38" s="4"/>
      <c r="F38" s="5"/>
      <c r="G38" s="4"/>
    </row>
    <row r="39" spans="1:7" ht="12.75" customHeight="1" x14ac:dyDescent="0.2">
      <c r="A39" s="7"/>
      <c r="B39" s="9" t="s">
        <v>168</v>
      </c>
      <c r="C39" s="8"/>
      <c r="D39" s="6">
        <v>0</v>
      </c>
      <c r="E39" s="4"/>
      <c r="F39" s="5"/>
      <c r="G39" s="4"/>
    </row>
    <row r="40" spans="1:7" ht="12.75" customHeight="1" x14ac:dyDescent="0.2">
      <c r="A40" s="7"/>
      <c r="B40" s="9" t="s">
        <v>79</v>
      </c>
      <c r="C40" s="8"/>
      <c r="D40" s="6">
        <v>0</v>
      </c>
      <c r="E40" s="4"/>
      <c r="F40" s="5"/>
      <c r="G40" s="4"/>
    </row>
    <row r="41" spans="1:7" ht="12.75" customHeight="1" x14ac:dyDescent="0.2">
      <c r="A41" s="7" t="s">
        <v>167</v>
      </c>
      <c r="B41" s="9" t="s">
        <v>169</v>
      </c>
      <c r="C41" s="8" t="s">
        <v>143</v>
      </c>
      <c r="D41" s="6">
        <f>((0.0822)*(1.2))*D31</f>
        <v>11.49156</v>
      </c>
      <c r="E41" s="4"/>
      <c r="F41" s="5"/>
      <c r="G41" s="4"/>
    </row>
    <row r="42" spans="1:7" ht="12.75" customHeight="1" x14ac:dyDescent="0.2">
      <c r="A42" s="7"/>
      <c r="B42" s="9" t="s">
        <v>14</v>
      </c>
      <c r="C42" s="8"/>
      <c r="D42" s="6">
        <v>0</v>
      </c>
      <c r="E42" s="4"/>
      <c r="F42" s="5"/>
      <c r="G42" s="4"/>
    </row>
    <row r="43" spans="1:7" ht="12.75" customHeight="1" x14ac:dyDescent="0.2">
      <c r="A43" s="7"/>
      <c r="B43" s="9" t="s">
        <v>67</v>
      </c>
      <c r="C43" s="8"/>
      <c r="D43" s="6">
        <v>0</v>
      </c>
      <c r="E43" s="4"/>
      <c r="F43" s="5"/>
      <c r="G43" s="4"/>
    </row>
    <row r="44" spans="1:7" ht="12.75" customHeight="1" x14ac:dyDescent="0.2">
      <c r="A44" s="7"/>
      <c r="B44" s="9" t="s">
        <v>15</v>
      </c>
      <c r="C44" s="8"/>
      <c r="D44" s="6">
        <v>0</v>
      </c>
      <c r="E44" s="4"/>
      <c r="F44" s="5"/>
      <c r="G44" s="4"/>
    </row>
    <row r="45" spans="1:7" ht="12.75" customHeight="1" x14ac:dyDescent="0.2">
      <c r="A45" s="7" t="s">
        <v>31</v>
      </c>
      <c r="B45" s="9" t="s">
        <v>117</v>
      </c>
      <c r="C45" s="8" t="s">
        <v>143</v>
      </c>
      <c r="D45" s="6">
        <f>0.98*1.2*D33</f>
        <v>137.00399999999999</v>
      </c>
      <c r="E45" s="4"/>
      <c r="F45" s="5"/>
      <c r="G45" s="4"/>
    </row>
    <row r="46" spans="1:7" ht="12.75" customHeight="1" x14ac:dyDescent="0.2">
      <c r="A46" s="7"/>
      <c r="B46" s="9" t="s">
        <v>159</v>
      </c>
      <c r="C46" s="8"/>
      <c r="D46" s="6">
        <v>0</v>
      </c>
      <c r="E46" s="4"/>
      <c r="F46" s="5"/>
      <c r="G46" s="4"/>
    </row>
    <row r="47" spans="1:7" ht="12.75" customHeight="1" x14ac:dyDescent="0.2">
      <c r="A47" s="7"/>
      <c r="B47" s="9" t="s">
        <v>41</v>
      </c>
      <c r="C47" s="8"/>
      <c r="D47" s="6">
        <v>0</v>
      </c>
      <c r="E47" s="4"/>
      <c r="F47" s="5"/>
      <c r="G47" s="4"/>
    </row>
    <row r="48" spans="1:7" ht="12.75" customHeight="1" x14ac:dyDescent="0.2">
      <c r="A48" s="7"/>
      <c r="B48" s="9" t="s">
        <v>91</v>
      </c>
      <c r="C48" s="8"/>
      <c r="D48" s="6">
        <v>0</v>
      </c>
      <c r="E48" s="4"/>
      <c r="F48" s="5"/>
      <c r="G48" s="4"/>
    </row>
    <row r="49" spans="1:7" ht="12.75" customHeight="1" x14ac:dyDescent="0.2">
      <c r="A49" s="7"/>
      <c r="B49" s="9" t="s">
        <v>68</v>
      </c>
      <c r="C49" s="8"/>
      <c r="D49" s="6">
        <v>0</v>
      </c>
      <c r="E49" s="4"/>
      <c r="F49" s="5"/>
      <c r="G49" s="4"/>
    </row>
    <row r="50" spans="1:7" ht="12.75" customHeight="1" x14ac:dyDescent="0.2">
      <c r="A50" s="7" t="s">
        <v>78</v>
      </c>
      <c r="B50" s="9" t="s">
        <v>170</v>
      </c>
      <c r="C50" s="8" t="s">
        <v>110</v>
      </c>
      <c r="D50" s="6">
        <v>2</v>
      </c>
      <c r="E50" s="4"/>
      <c r="F50" s="5"/>
      <c r="G50" s="4"/>
    </row>
    <row r="51" spans="1:7" ht="12.75" customHeight="1" x14ac:dyDescent="0.2">
      <c r="A51" s="7"/>
      <c r="B51" s="9" t="s">
        <v>113</v>
      </c>
      <c r="C51" s="8"/>
      <c r="D51" s="6">
        <v>0</v>
      </c>
      <c r="E51" s="4"/>
      <c r="F51" s="5"/>
      <c r="G51" s="4"/>
    </row>
    <row r="52" spans="1:7" ht="12.75" customHeight="1" x14ac:dyDescent="0.2">
      <c r="A52" s="7" t="s">
        <v>123</v>
      </c>
      <c r="B52" s="9" t="s">
        <v>1</v>
      </c>
      <c r="C52" s="8" t="s">
        <v>143</v>
      </c>
      <c r="D52" s="6">
        <f>D45-D31</f>
        <v>20.503999999999991</v>
      </c>
      <c r="E52" s="4"/>
      <c r="F52" s="5"/>
      <c r="G52" s="4"/>
    </row>
    <row r="53" spans="1:7" ht="12.75" customHeight="1" x14ac:dyDescent="0.2">
      <c r="A53" s="7"/>
      <c r="B53" s="9" t="s">
        <v>58</v>
      </c>
      <c r="C53" s="8"/>
      <c r="D53" s="6">
        <v>0</v>
      </c>
      <c r="E53" s="4"/>
      <c r="F53" s="5"/>
      <c r="G53" s="4"/>
    </row>
    <row r="54" spans="1:7" ht="12.75" customHeight="1" x14ac:dyDescent="0.2">
      <c r="A54" s="7"/>
      <c r="B54" s="9" t="s">
        <v>69</v>
      </c>
      <c r="C54" s="8"/>
      <c r="D54" s="6">
        <v>0</v>
      </c>
      <c r="E54" s="4"/>
      <c r="F54" s="5"/>
      <c r="G54" s="4"/>
    </row>
    <row r="55" spans="1:7" ht="12.75" customHeight="1" x14ac:dyDescent="0.2">
      <c r="A55" s="7"/>
      <c r="B55" s="9" t="s">
        <v>55</v>
      </c>
      <c r="C55" s="8"/>
      <c r="D55" s="6">
        <v>0</v>
      </c>
      <c r="E55" s="4"/>
      <c r="F55" s="5"/>
      <c r="G55" s="4"/>
    </row>
    <row r="56" spans="1:7" ht="12.75" customHeight="1" x14ac:dyDescent="0.2">
      <c r="A56" s="7"/>
      <c r="B56" s="9" t="s">
        <v>157</v>
      </c>
      <c r="C56" s="8"/>
      <c r="D56" s="6">
        <v>0</v>
      </c>
      <c r="E56" s="4"/>
      <c r="F56" s="5"/>
      <c r="G56" s="4"/>
    </row>
    <row r="57" spans="1:7" ht="12.75" customHeight="1" x14ac:dyDescent="0.2">
      <c r="A57" s="7" t="s">
        <v>132</v>
      </c>
      <c r="B57" s="9" t="s">
        <v>147</v>
      </c>
      <c r="C57" s="8" t="s">
        <v>3</v>
      </c>
      <c r="D57" s="6">
        <f>D52*10</f>
        <v>205.03999999999991</v>
      </c>
      <c r="E57" s="4"/>
      <c r="F57" s="5"/>
      <c r="G57" s="4"/>
    </row>
    <row r="58" spans="1:7" ht="12.75" customHeight="1" x14ac:dyDescent="0.2">
      <c r="A58" s="7"/>
      <c r="B58" s="9" t="s">
        <v>42</v>
      </c>
      <c r="C58" s="8"/>
      <c r="D58" s="6">
        <v>0</v>
      </c>
      <c r="E58" s="4">
        <v>0</v>
      </c>
      <c r="F58" s="5"/>
      <c r="G58" s="4">
        <v>0</v>
      </c>
    </row>
    <row r="59" spans="1:7" ht="12.4" customHeight="1" x14ac:dyDescent="0.2">
      <c r="A59" s="7"/>
      <c r="B59" s="9"/>
      <c r="C59" s="8"/>
      <c r="D59" s="6"/>
      <c r="E59" s="4"/>
      <c r="F59" s="5"/>
      <c r="G59" s="4"/>
    </row>
    <row r="60" spans="1:7" ht="12.75" customHeight="1" x14ac:dyDescent="0.2">
      <c r="A60" s="20"/>
      <c r="B60" s="1"/>
      <c r="C60" s="1"/>
      <c r="D60" s="1"/>
      <c r="E60" s="1"/>
      <c r="F60" s="17" t="s">
        <v>57</v>
      </c>
      <c r="G60" s="18">
        <f>G37</f>
        <v>0</v>
      </c>
    </row>
    <row r="61" spans="1:7" ht="12.75" customHeight="1" x14ac:dyDescent="0.2">
      <c r="A61" s="11"/>
      <c r="B61" s="15"/>
      <c r="C61" s="3"/>
      <c r="D61" s="3"/>
      <c r="E61" s="3"/>
      <c r="F61" s="10" t="s">
        <v>155</v>
      </c>
      <c r="G61" s="16">
        <f>G41+G45+G50+G52+G57</f>
        <v>0</v>
      </c>
    </row>
    <row r="62" spans="1:7" ht="12.75" customHeight="1" x14ac:dyDescent="0.2">
      <c r="A62" s="19"/>
      <c r="B62" s="2"/>
      <c r="C62" s="2"/>
      <c r="D62" s="2"/>
      <c r="E62" s="2"/>
      <c r="F62" s="12" t="s">
        <v>158</v>
      </c>
      <c r="G62" s="14">
        <f>G60+G61</f>
        <v>0</v>
      </c>
    </row>
    <row r="63" spans="1:7" ht="12.75" customHeight="1" x14ac:dyDescent="0.2">
      <c r="A63" s="7"/>
      <c r="B63" s="9" t="s">
        <v>82</v>
      </c>
      <c r="C63" s="8"/>
      <c r="D63" s="6">
        <v>0</v>
      </c>
      <c r="E63" s="4">
        <v>0</v>
      </c>
      <c r="F63" s="5"/>
      <c r="G63" s="4">
        <v>0</v>
      </c>
    </row>
    <row r="64" spans="1:7" ht="12.75" customHeight="1" x14ac:dyDescent="0.2">
      <c r="A64" s="7"/>
      <c r="B64" s="9" t="s">
        <v>83</v>
      </c>
      <c r="C64" s="8"/>
      <c r="D64" s="6">
        <v>0</v>
      </c>
      <c r="E64" s="4"/>
      <c r="F64" s="5"/>
      <c r="G64" s="4"/>
    </row>
    <row r="65" spans="1:7" ht="12.75" customHeight="1" x14ac:dyDescent="0.2">
      <c r="A65" s="27"/>
      <c r="B65" s="23" t="s">
        <v>171</v>
      </c>
      <c r="C65" s="24"/>
      <c r="D65" s="25"/>
      <c r="E65" s="13"/>
      <c r="F65" s="26"/>
      <c r="G65" s="28"/>
    </row>
    <row r="66" spans="1:7" ht="12.75" customHeight="1" x14ac:dyDescent="0.2">
      <c r="A66" s="27"/>
      <c r="B66" s="23" t="s">
        <v>84</v>
      </c>
      <c r="C66" s="24"/>
      <c r="D66" s="25"/>
      <c r="E66" s="13"/>
      <c r="F66" s="26"/>
      <c r="G66" s="13"/>
    </row>
    <row r="67" spans="1:7" ht="12.75" customHeight="1" x14ac:dyDescent="0.2">
      <c r="A67" s="7" t="s">
        <v>4</v>
      </c>
      <c r="B67" s="9" t="s">
        <v>59</v>
      </c>
      <c r="C67" s="8" t="s">
        <v>90</v>
      </c>
      <c r="D67" s="6">
        <v>22</v>
      </c>
      <c r="E67" s="4"/>
      <c r="F67" s="5"/>
      <c r="G67" s="4"/>
    </row>
    <row r="68" spans="1:7" ht="12.75" customHeight="1" x14ac:dyDescent="0.2">
      <c r="A68" s="7"/>
      <c r="B68" s="9" t="s">
        <v>160</v>
      </c>
      <c r="C68" s="8"/>
      <c r="D68" s="6">
        <v>0</v>
      </c>
      <c r="E68" s="4"/>
      <c r="F68" s="5"/>
      <c r="G68" s="4"/>
    </row>
    <row r="69" spans="1:7" ht="12.75" customHeight="1" x14ac:dyDescent="0.2">
      <c r="A69" s="7"/>
      <c r="B69" s="9" t="s">
        <v>44</v>
      </c>
      <c r="C69" s="8"/>
      <c r="D69" s="6">
        <v>0</v>
      </c>
      <c r="E69" s="4"/>
      <c r="F69" s="5"/>
      <c r="G69" s="4"/>
    </row>
    <row r="70" spans="1:7" ht="12.75" customHeight="1" x14ac:dyDescent="0.2">
      <c r="A70" s="7"/>
      <c r="B70" s="9" t="s">
        <v>33</v>
      </c>
      <c r="C70" s="8"/>
      <c r="D70" s="6">
        <v>0</v>
      </c>
      <c r="E70" s="4"/>
      <c r="F70" s="5"/>
      <c r="G70" s="4"/>
    </row>
    <row r="71" spans="1:7" ht="12.75" customHeight="1" x14ac:dyDescent="0.2">
      <c r="A71" s="7" t="s">
        <v>43</v>
      </c>
      <c r="B71" s="9" t="s">
        <v>93</v>
      </c>
      <c r="C71" s="8" t="s">
        <v>110</v>
      </c>
      <c r="D71" s="6">
        <v>9</v>
      </c>
      <c r="E71" s="4"/>
      <c r="F71" s="5"/>
      <c r="G71" s="4"/>
    </row>
    <row r="72" spans="1:7" ht="12.75" customHeight="1" x14ac:dyDescent="0.2">
      <c r="A72" s="7"/>
      <c r="B72" s="9" t="s">
        <v>134</v>
      </c>
      <c r="C72" s="8"/>
      <c r="D72" s="6">
        <v>0</v>
      </c>
      <c r="E72" s="4"/>
      <c r="F72" s="5"/>
      <c r="G72" s="4"/>
    </row>
    <row r="73" spans="1:7" ht="12.75" customHeight="1" x14ac:dyDescent="0.2">
      <c r="A73" s="7"/>
      <c r="B73" s="9" t="s">
        <v>45</v>
      </c>
      <c r="C73" s="8"/>
      <c r="D73" s="6">
        <v>0</v>
      </c>
      <c r="E73" s="4"/>
      <c r="F73" s="5"/>
      <c r="G73" s="4"/>
    </row>
    <row r="74" spans="1:7" ht="12.75" customHeight="1" x14ac:dyDescent="0.2">
      <c r="A74" s="7"/>
      <c r="B74" s="9" t="s">
        <v>16</v>
      </c>
      <c r="C74" s="8"/>
      <c r="D74" s="6">
        <v>0</v>
      </c>
      <c r="E74" s="4"/>
      <c r="F74" s="5"/>
      <c r="G74" s="4"/>
    </row>
    <row r="75" spans="1:7" ht="12.75" customHeight="1" x14ac:dyDescent="0.2">
      <c r="A75" s="7"/>
      <c r="B75" s="9" t="s">
        <v>85</v>
      </c>
      <c r="C75" s="8"/>
      <c r="D75" s="6">
        <v>0</v>
      </c>
      <c r="E75" s="4"/>
      <c r="F75" s="5"/>
      <c r="G75" s="4"/>
    </row>
    <row r="76" spans="1:7" ht="12.75" customHeight="1" x14ac:dyDescent="0.2">
      <c r="A76" s="7"/>
      <c r="B76" s="9" t="s">
        <v>70</v>
      </c>
      <c r="C76" s="8"/>
      <c r="D76" s="6">
        <v>0</v>
      </c>
      <c r="E76" s="4"/>
      <c r="F76" s="5"/>
      <c r="G76" s="4"/>
    </row>
    <row r="77" spans="1:7" ht="12.75" customHeight="1" x14ac:dyDescent="0.2">
      <c r="A77" s="7"/>
      <c r="B77" s="9" t="s">
        <v>22</v>
      </c>
      <c r="C77" s="8"/>
      <c r="D77" s="6">
        <v>0</v>
      </c>
      <c r="E77" s="4"/>
      <c r="F77" s="5"/>
      <c r="G77" s="4"/>
    </row>
    <row r="78" spans="1:7" ht="12.75" customHeight="1" x14ac:dyDescent="0.2">
      <c r="A78" s="7"/>
      <c r="B78" s="9" t="s">
        <v>34</v>
      </c>
      <c r="C78" s="8"/>
      <c r="D78" s="6">
        <v>0</v>
      </c>
      <c r="E78" s="4"/>
      <c r="F78" s="5"/>
      <c r="G78" s="4"/>
    </row>
    <row r="79" spans="1:7" ht="12.75" customHeight="1" x14ac:dyDescent="0.2">
      <c r="A79" s="7"/>
      <c r="B79" s="9" t="s">
        <v>94</v>
      </c>
      <c r="C79" s="8"/>
      <c r="D79" s="6">
        <v>0</v>
      </c>
      <c r="E79" s="4"/>
      <c r="F79" s="5"/>
      <c r="G79" s="4"/>
    </row>
    <row r="80" spans="1:7" ht="12.75" customHeight="1" x14ac:dyDescent="0.2">
      <c r="A80" s="7"/>
      <c r="B80" s="9" t="s">
        <v>95</v>
      </c>
      <c r="C80" s="8"/>
      <c r="D80" s="6">
        <v>0</v>
      </c>
      <c r="E80" s="4"/>
      <c r="F80" s="5"/>
      <c r="G80" s="4"/>
    </row>
    <row r="81" spans="1:7" ht="12.75" customHeight="1" x14ac:dyDescent="0.2">
      <c r="A81" s="7" t="s">
        <v>92</v>
      </c>
      <c r="B81" s="9" t="s">
        <v>23</v>
      </c>
      <c r="C81" s="8" t="s">
        <v>90</v>
      </c>
      <c r="D81" s="6">
        <f>((116.5*1.3)*2)+20</f>
        <v>322.90000000000003</v>
      </c>
      <c r="E81" s="4"/>
      <c r="F81" s="5"/>
      <c r="G81" s="4"/>
    </row>
    <row r="82" spans="1:7" ht="12.75" customHeight="1" x14ac:dyDescent="0.2">
      <c r="A82" s="7"/>
      <c r="B82" s="9" t="s">
        <v>124</v>
      </c>
      <c r="C82" s="8"/>
      <c r="D82" s="6">
        <v>0</v>
      </c>
      <c r="E82" s="4"/>
      <c r="F82" s="5"/>
      <c r="G82" s="4"/>
    </row>
    <row r="83" spans="1:7" ht="12.4" customHeight="1" x14ac:dyDescent="0.2">
      <c r="A83" s="7"/>
      <c r="B83" s="9"/>
      <c r="C83" s="8"/>
      <c r="D83" s="6"/>
      <c r="E83" s="4"/>
      <c r="F83" s="5"/>
      <c r="G83" s="4"/>
    </row>
    <row r="84" spans="1:7" ht="12.75" customHeight="1" x14ac:dyDescent="0.2">
      <c r="A84" s="20"/>
      <c r="B84" s="1"/>
      <c r="C84" s="1"/>
      <c r="D84" s="1"/>
      <c r="E84" s="1"/>
      <c r="F84" s="17" t="s">
        <v>57</v>
      </c>
      <c r="G84" s="18">
        <f>G62</f>
        <v>0</v>
      </c>
    </row>
    <row r="85" spans="1:7" ht="12.75" customHeight="1" x14ac:dyDescent="0.2">
      <c r="A85" s="11"/>
      <c r="B85" s="15"/>
      <c r="C85" s="3"/>
      <c r="D85" s="3"/>
      <c r="E85" s="3"/>
      <c r="F85" s="10" t="s">
        <v>155</v>
      </c>
      <c r="G85" s="16">
        <f>G67+G71+G81</f>
        <v>0</v>
      </c>
    </row>
    <row r="86" spans="1:7" ht="12.75" customHeight="1" x14ac:dyDescent="0.2">
      <c r="A86" s="19"/>
      <c r="B86" s="2"/>
      <c r="C86" s="2"/>
      <c r="D86" s="2"/>
      <c r="E86" s="2"/>
      <c r="F86" s="12" t="s">
        <v>158</v>
      </c>
      <c r="G86" s="14">
        <f>G85+G84</f>
        <v>0</v>
      </c>
    </row>
    <row r="87" spans="1:7" ht="12.75" customHeight="1" x14ac:dyDescent="0.2">
      <c r="A87" s="7"/>
      <c r="B87" s="9" t="s">
        <v>46</v>
      </c>
      <c r="C87" s="8"/>
      <c r="D87" s="6">
        <v>0</v>
      </c>
      <c r="E87" s="4"/>
      <c r="F87" s="5"/>
      <c r="G87" s="4"/>
    </row>
    <row r="88" spans="1:7" ht="12.75" customHeight="1" x14ac:dyDescent="0.2">
      <c r="A88" s="7"/>
      <c r="B88" s="9" t="s">
        <v>148</v>
      </c>
      <c r="C88" s="8"/>
      <c r="D88" s="6">
        <v>0</v>
      </c>
      <c r="E88" s="4"/>
      <c r="F88" s="5"/>
      <c r="G88" s="4"/>
    </row>
    <row r="89" spans="1:7" ht="12.75" customHeight="1" x14ac:dyDescent="0.2">
      <c r="A89" s="7" t="s">
        <v>133</v>
      </c>
      <c r="B89" s="9" t="s">
        <v>1</v>
      </c>
      <c r="C89" s="8" t="s">
        <v>143</v>
      </c>
      <c r="D89" s="6">
        <v>6</v>
      </c>
      <c r="E89" s="4"/>
      <c r="F89" s="5"/>
      <c r="G89" s="4"/>
    </row>
    <row r="90" spans="1:7" ht="12.75" customHeight="1" x14ac:dyDescent="0.2">
      <c r="A90" s="7"/>
      <c r="B90" s="9" t="s">
        <v>58</v>
      </c>
      <c r="C90" s="8"/>
      <c r="D90" s="6">
        <v>0</v>
      </c>
      <c r="E90" s="4"/>
      <c r="F90" s="5"/>
      <c r="G90" s="4"/>
    </row>
    <row r="91" spans="1:7" ht="12.75" customHeight="1" x14ac:dyDescent="0.2">
      <c r="A91" s="7"/>
      <c r="B91" s="9" t="s">
        <v>69</v>
      </c>
      <c r="C91" s="8"/>
      <c r="D91" s="6">
        <v>0</v>
      </c>
      <c r="E91" s="4"/>
      <c r="F91" s="5"/>
      <c r="G91" s="4"/>
    </row>
    <row r="92" spans="1:7" ht="12.75" customHeight="1" x14ac:dyDescent="0.2">
      <c r="A92" s="7"/>
      <c r="B92" s="9" t="s">
        <v>55</v>
      </c>
      <c r="C92" s="8"/>
      <c r="D92" s="6">
        <v>0</v>
      </c>
      <c r="E92" s="4"/>
      <c r="F92" s="5"/>
      <c r="G92" s="4"/>
    </row>
    <row r="93" spans="1:7" ht="12.75" customHeight="1" x14ac:dyDescent="0.2">
      <c r="A93" s="7"/>
      <c r="B93" s="9" t="s">
        <v>157</v>
      </c>
      <c r="C93" s="8"/>
      <c r="D93" s="6">
        <v>0</v>
      </c>
      <c r="E93" s="4"/>
      <c r="F93" s="5"/>
      <c r="G93" s="4"/>
    </row>
    <row r="94" spans="1:7" ht="12.75" customHeight="1" x14ac:dyDescent="0.2">
      <c r="A94" s="7" t="s">
        <v>5</v>
      </c>
      <c r="B94" s="9" t="s">
        <v>147</v>
      </c>
      <c r="C94" s="8" t="s">
        <v>3</v>
      </c>
      <c r="D94" s="6">
        <f>D89*10</f>
        <v>60</v>
      </c>
      <c r="E94" s="4"/>
      <c r="F94" s="5"/>
      <c r="G94" s="4"/>
    </row>
    <row r="95" spans="1:7" ht="12.75" customHeight="1" x14ac:dyDescent="0.2">
      <c r="A95" s="7"/>
      <c r="B95" s="9" t="s">
        <v>42</v>
      </c>
      <c r="C95" s="8"/>
      <c r="D95" s="6">
        <v>0</v>
      </c>
      <c r="E95" s="4"/>
      <c r="F95" s="5"/>
      <c r="G95" s="4"/>
    </row>
    <row r="96" spans="1:7" ht="12.75" customHeight="1" x14ac:dyDescent="0.2">
      <c r="A96" s="7"/>
      <c r="B96" s="9" t="s">
        <v>82</v>
      </c>
      <c r="C96" s="8"/>
      <c r="D96" s="6">
        <v>0</v>
      </c>
      <c r="E96" s="4"/>
      <c r="F96" s="5"/>
      <c r="G96" s="4"/>
    </row>
    <row r="97" spans="1:7" ht="12.75" customHeight="1" x14ac:dyDescent="0.2">
      <c r="A97" s="7"/>
      <c r="B97" s="9" t="s">
        <v>83</v>
      </c>
      <c r="C97" s="8"/>
      <c r="D97" s="6">
        <v>0</v>
      </c>
      <c r="E97" s="4"/>
      <c r="F97" s="5"/>
      <c r="G97" s="4"/>
    </row>
    <row r="98" spans="1:7" ht="12.75" customHeight="1" x14ac:dyDescent="0.2">
      <c r="A98" s="27"/>
      <c r="B98" s="23" t="s">
        <v>149</v>
      </c>
      <c r="C98" s="24"/>
      <c r="D98" s="25"/>
      <c r="E98" s="13"/>
      <c r="F98" s="26"/>
      <c r="G98" s="28"/>
    </row>
    <row r="99" spans="1:7" ht="12.75" customHeight="1" x14ac:dyDescent="0.2">
      <c r="A99" s="27"/>
      <c r="B99" s="23" t="s">
        <v>228</v>
      </c>
      <c r="C99" s="24"/>
      <c r="D99" s="25"/>
      <c r="E99" s="13"/>
      <c r="F99" s="26"/>
      <c r="G99" s="13"/>
    </row>
    <row r="100" spans="1:7" ht="12.75" customHeight="1" x14ac:dyDescent="0.2">
      <c r="A100" s="7" t="s">
        <v>47</v>
      </c>
      <c r="B100" s="9" t="s">
        <v>62</v>
      </c>
      <c r="C100" s="8" t="s">
        <v>90</v>
      </c>
      <c r="D100" s="6">
        <f>116.5*2</f>
        <v>233</v>
      </c>
      <c r="E100" s="4"/>
      <c r="F100" s="5"/>
      <c r="G100" s="4"/>
    </row>
    <row r="101" spans="1:7" ht="12.75" customHeight="1" x14ac:dyDescent="0.2">
      <c r="A101" s="7"/>
      <c r="B101" s="9" t="s">
        <v>38</v>
      </c>
      <c r="C101" s="8"/>
      <c r="D101" s="6">
        <v>0</v>
      </c>
      <c r="E101" s="4"/>
      <c r="F101" s="5"/>
      <c r="G101" s="4"/>
    </row>
    <row r="102" spans="1:7" ht="12.75" customHeight="1" x14ac:dyDescent="0.2">
      <c r="A102" s="7"/>
      <c r="B102" s="9" t="s">
        <v>39</v>
      </c>
      <c r="C102" s="8"/>
      <c r="D102" s="6">
        <v>0</v>
      </c>
      <c r="E102" s="4"/>
      <c r="F102" s="5"/>
      <c r="G102" s="4"/>
    </row>
    <row r="103" spans="1:7" ht="12.75" customHeight="1" x14ac:dyDescent="0.2">
      <c r="A103" s="7"/>
      <c r="B103" s="9" t="s">
        <v>55</v>
      </c>
      <c r="C103" s="8"/>
      <c r="D103" s="6">
        <v>0</v>
      </c>
      <c r="E103" s="4"/>
      <c r="F103" s="5"/>
      <c r="G103" s="4"/>
    </row>
    <row r="104" spans="1:7" ht="12.75" customHeight="1" x14ac:dyDescent="0.2">
      <c r="A104" s="7"/>
      <c r="B104" s="9" t="s">
        <v>157</v>
      </c>
      <c r="C104" s="8"/>
      <c r="D104" s="6">
        <v>0</v>
      </c>
      <c r="E104" s="4"/>
      <c r="F104" s="5"/>
      <c r="G104" s="4"/>
    </row>
    <row r="105" spans="1:7" ht="12.75" customHeight="1" x14ac:dyDescent="0.2">
      <c r="A105" s="7" t="s">
        <v>96</v>
      </c>
      <c r="B105" s="9" t="s">
        <v>56</v>
      </c>
      <c r="C105" s="8" t="s">
        <v>143</v>
      </c>
      <c r="D105" s="6">
        <f>116.5*1.5*1.5</f>
        <v>262.125</v>
      </c>
      <c r="E105" s="4"/>
      <c r="F105" s="5"/>
      <c r="G105" s="4"/>
    </row>
    <row r="106" spans="1:7" ht="12.75" customHeight="1" x14ac:dyDescent="0.2">
      <c r="A106" s="7"/>
      <c r="B106" s="9" t="s">
        <v>2</v>
      </c>
      <c r="C106" s="8"/>
      <c r="D106" s="6">
        <v>0</v>
      </c>
      <c r="E106" s="4"/>
      <c r="F106" s="5"/>
      <c r="G106" s="4"/>
    </row>
    <row r="107" spans="1:7" ht="12.75" customHeight="1" x14ac:dyDescent="0.2">
      <c r="A107" s="7"/>
      <c r="B107" s="9" t="s">
        <v>144</v>
      </c>
      <c r="C107" s="8"/>
      <c r="D107" s="6">
        <v>0</v>
      </c>
      <c r="E107" s="4">
        <v>0</v>
      </c>
      <c r="F107" s="5"/>
      <c r="G107" s="4">
        <v>0</v>
      </c>
    </row>
    <row r="108" spans="1:7" ht="12.4" customHeight="1" x14ac:dyDescent="0.2">
      <c r="A108" s="7"/>
      <c r="B108" s="9"/>
      <c r="C108" s="8"/>
      <c r="D108" s="6"/>
      <c r="E108" s="4"/>
      <c r="F108" s="5"/>
      <c r="G108" s="4"/>
    </row>
    <row r="109" spans="1:7" ht="12.75" customHeight="1" x14ac:dyDescent="0.2">
      <c r="A109" s="20"/>
      <c r="B109" s="1"/>
      <c r="C109" s="1"/>
      <c r="D109" s="1"/>
      <c r="E109" s="1"/>
      <c r="F109" s="17" t="s">
        <v>57</v>
      </c>
      <c r="G109" s="18">
        <f>G86</f>
        <v>0</v>
      </c>
    </row>
    <row r="110" spans="1:7" ht="12.75" customHeight="1" x14ac:dyDescent="0.2">
      <c r="A110" s="11"/>
      <c r="B110" s="15"/>
      <c r="C110" s="3"/>
      <c r="D110" s="3"/>
      <c r="E110" s="3"/>
      <c r="F110" s="10" t="s">
        <v>155</v>
      </c>
      <c r="G110" s="16">
        <f>G89+G94+G100+G105</f>
        <v>0</v>
      </c>
    </row>
    <row r="111" spans="1:7" ht="12.75" customHeight="1" x14ac:dyDescent="0.2">
      <c r="A111" s="19"/>
      <c r="B111" s="2"/>
      <c r="C111" s="2"/>
      <c r="D111" s="2"/>
      <c r="E111" s="2"/>
      <c r="F111" s="12" t="s">
        <v>158</v>
      </c>
      <c r="G111" s="14">
        <f>G109+G110</f>
        <v>0</v>
      </c>
    </row>
    <row r="112" spans="1:7" ht="12.75" customHeight="1" x14ac:dyDescent="0.2">
      <c r="A112" s="7"/>
      <c r="B112" s="9" t="s">
        <v>65</v>
      </c>
      <c r="C112" s="8"/>
      <c r="D112" s="6">
        <v>0</v>
      </c>
      <c r="E112" s="4">
        <v>0</v>
      </c>
      <c r="F112" s="5"/>
      <c r="G112" s="4">
        <v>0</v>
      </c>
    </row>
    <row r="113" spans="1:7" ht="12.75" customHeight="1" x14ac:dyDescent="0.2">
      <c r="A113" s="7" t="s">
        <v>152</v>
      </c>
      <c r="B113" s="9" t="s">
        <v>40</v>
      </c>
      <c r="C113" s="8" t="s">
        <v>143</v>
      </c>
      <c r="D113" s="6">
        <f>116.5*0.1</f>
        <v>11.65</v>
      </c>
      <c r="E113" s="4"/>
      <c r="F113" s="5"/>
      <c r="G113" s="4"/>
    </row>
    <row r="114" spans="1:7" ht="12.75" customHeight="1" x14ac:dyDescent="0.2">
      <c r="A114" s="7"/>
      <c r="B114" s="9" t="s">
        <v>21</v>
      </c>
      <c r="C114" s="8"/>
      <c r="D114" s="6">
        <v>0</v>
      </c>
      <c r="E114" s="4"/>
      <c r="F114" s="5"/>
      <c r="G114" s="4"/>
    </row>
    <row r="115" spans="1:7" ht="12.75" customHeight="1" x14ac:dyDescent="0.2">
      <c r="A115" s="7"/>
      <c r="B115" s="9" t="s">
        <v>11</v>
      </c>
      <c r="C115" s="8"/>
      <c r="D115" s="6">
        <v>0</v>
      </c>
      <c r="E115" s="4"/>
      <c r="F115" s="5"/>
      <c r="G115" s="4"/>
    </row>
    <row r="116" spans="1:7" ht="12.75" customHeight="1" x14ac:dyDescent="0.2">
      <c r="A116" s="7"/>
      <c r="B116" s="9" t="s">
        <v>130</v>
      </c>
      <c r="C116" s="8"/>
      <c r="D116" s="6">
        <v>0</v>
      </c>
      <c r="E116" s="4"/>
      <c r="F116" s="5"/>
      <c r="G116" s="4"/>
    </row>
    <row r="117" spans="1:7" ht="12.75" customHeight="1" x14ac:dyDescent="0.2">
      <c r="A117" s="7" t="s">
        <v>18</v>
      </c>
      <c r="B117" s="9" t="s">
        <v>97</v>
      </c>
      <c r="C117" s="8" t="s">
        <v>145</v>
      </c>
      <c r="D117" s="6">
        <v>116.5</v>
      </c>
      <c r="E117" s="4"/>
      <c r="F117" s="5"/>
      <c r="G117" s="4"/>
    </row>
    <row r="118" spans="1:7" ht="12.75" customHeight="1" x14ac:dyDescent="0.2">
      <c r="A118" s="7"/>
      <c r="B118" s="9" t="s">
        <v>172</v>
      </c>
      <c r="C118" s="8"/>
      <c r="D118" s="6">
        <v>0</v>
      </c>
      <c r="E118" s="4"/>
      <c r="F118" s="5"/>
      <c r="G118" s="4"/>
    </row>
    <row r="119" spans="1:7" ht="12.75" customHeight="1" x14ac:dyDescent="0.2">
      <c r="A119" s="7"/>
      <c r="B119" s="9" t="s">
        <v>173</v>
      </c>
      <c r="C119" s="8"/>
      <c r="D119" s="6">
        <v>0</v>
      </c>
      <c r="E119" s="4"/>
      <c r="F119" s="5"/>
      <c r="G119" s="4"/>
    </row>
    <row r="120" spans="1:7" ht="12.75" customHeight="1" x14ac:dyDescent="0.2">
      <c r="A120" s="7" t="s">
        <v>102</v>
      </c>
      <c r="B120" s="9" t="s">
        <v>108</v>
      </c>
      <c r="C120" s="8" t="s">
        <v>145</v>
      </c>
      <c r="D120" s="6">
        <v>116.5</v>
      </c>
      <c r="E120" s="4"/>
      <c r="F120" s="5"/>
      <c r="G120" s="4"/>
    </row>
    <row r="121" spans="1:7" ht="12.75" customHeight="1" x14ac:dyDescent="0.2">
      <c r="A121" s="7"/>
      <c r="B121" s="9" t="s">
        <v>6</v>
      </c>
      <c r="C121" s="8"/>
      <c r="D121" s="6">
        <v>0</v>
      </c>
      <c r="E121" s="4"/>
      <c r="F121" s="5"/>
      <c r="G121" s="4"/>
    </row>
    <row r="122" spans="1:7" ht="12.75" customHeight="1" x14ac:dyDescent="0.2">
      <c r="A122" s="7"/>
      <c r="B122" s="9" t="s">
        <v>109</v>
      </c>
      <c r="C122" s="8"/>
      <c r="D122" s="6">
        <v>0</v>
      </c>
      <c r="E122" s="4"/>
      <c r="F122" s="5"/>
      <c r="G122" s="4"/>
    </row>
    <row r="123" spans="1:7" ht="12.75" customHeight="1" x14ac:dyDescent="0.2">
      <c r="A123" s="7"/>
      <c r="B123" s="9" t="s">
        <v>71</v>
      </c>
      <c r="C123" s="8"/>
      <c r="D123" s="6">
        <v>0</v>
      </c>
      <c r="E123" s="4"/>
      <c r="F123" s="5"/>
      <c r="G123" s="4"/>
    </row>
    <row r="124" spans="1:7" ht="12.75" customHeight="1" x14ac:dyDescent="0.2">
      <c r="A124" s="7" t="s">
        <v>136</v>
      </c>
      <c r="B124" s="9" t="s">
        <v>169</v>
      </c>
      <c r="C124" s="8" t="s">
        <v>143</v>
      </c>
      <c r="D124" s="6">
        <f>1.3*0.2*116.5</f>
        <v>30.290000000000003</v>
      </c>
      <c r="E124" s="4"/>
      <c r="F124" s="5"/>
      <c r="G124" s="4"/>
    </row>
    <row r="125" spans="1:7" ht="12.75" customHeight="1" x14ac:dyDescent="0.2">
      <c r="A125" s="7"/>
      <c r="B125" s="9" t="s">
        <v>14</v>
      </c>
      <c r="C125" s="8"/>
      <c r="D125" s="6">
        <v>0</v>
      </c>
      <c r="E125" s="4"/>
      <c r="F125" s="5"/>
      <c r="G125" s="4"/>
    </row>
    <row r="126" spans="1:7" ht="12.75" customHeight="1" x14ac:dyDescent="0.2">
      <c r="A126" s="7"/>
      <c r="B126" s="9" t="s">
        <v>67</v>
      </c>
      <c r="C126" s="8"/>
      <c r="D126" s="6">
        <v>0</v>
      </c>
      <c r="E126" s="4"/>
      <c r="F126" s="5"/>
      <c r="G126" s="4"/>
    </row>
    <row r="127" spans="1:7" ht="12.75" customHeight="1" x14ac:dyDescent="0.2">
      <c r="A127" s="7"/>
      <c r="B127" s="9" t="s">
        <v>15</v>
      </c>
      <c r="C127" s="8"/>
      <c r="D127" s="6">
        <v>0</v>
      </c>
      <c r="E127" s="4"/>
      <c r="F127" s="5"/>
      <c r="G127" s="4"/>
    </row>
    <row r="128" spans="1:7" ht="12.75" customHeight="1" x14ac:dyDescent="0.2">
      <c r="A128" s="7" t="s">
        <v>8</v>
      </c>
      <c r="B128" s="9" t="s">
        <v>117</v>
      </c>
      <c r="C128" s="8" t="s">
        <v>143</v>
      </c>
      <c r="D128" s="6">
        <f>(1.2*1.5)*116.5</f>
        <v>209.7</v>
      </c>
      <c r="E128" s="4"/>
      <c r="F128" s="5"/>
      <c r="G128" s="4"/>
    </row>
    <row r="129" spans="1:7" ht="12.75" customHeight="1" x14ac:dyDescent="0.2">
      <c r="A129" s="7"/>
      <c r="B129" s="9" t="s">
        <v>159</v>
      </c>
      <c r="C129" s="8"/>
      <c r="D129" s="6">
        <v>0</v>
      </c>
      <c r="E129" s="4"/>
      <c r="F129" s="5"/>
      <c r="G129" s="4"/>
    </row>
    <row r="130" spans="1:7" ht="12.75" customHeight="1" x14ac:dyDescent="0.2">
      <c r="A130" s="7"/>
      <c r="B130" s="9" t="s">
        <v>41</v>
      </c>
      <c r="C130" s="8"/>
      <c r="D130" s="6">
        <v>0</v>
      </c>
      <c r="E130" s="4"/>
      <c r="F130" s="5"/>
      <c r="G130" s="4"/>
    </row>
    <row r="131" spans="1:7" ht="12.75" customHeight="1" x14ac:dyDescent="0.2">
      <c r="A131" s="7"/>
      <c r="B131" s="9" t="s">
        <v>91</v>
      </c>
      <c r="C131" s="8"/>
      <c r="D131" s="6">
        <v>0</v>
      </c>
      <c r="E131" s="4"/>
      <c r="F131" s="5"/>
      <c r="G131" s="4"/>
    </row>
    <row r="132" spans="1:7" ht="12.75" customHeight="1" x14ac:dyDescent="0.2">
      <c r="A132" s="7"/>
      <c r="B132" s="9" t="s">
        <v>68</v>
      </c>
      <c r="C132" s="8"/>
      <c r="D132" s="6">
        <v>0</v>
      </c>
      <c r="E132" s="4"/>
      <c r="F132" s="5"/>
      <c r="G132" s="4"/>
    </row>
    <row r="133" spans="1:7" ht="12.4" customHeight="1" x14ac:dyDescent="0.2">
      <c r="A133" s="7"/>
      <c r="B133" s="9"/>
      <c r="C133" s="8"/>
      <c r="D133" s="6"/>
      <c r="E133" s="4"/>
      <c r="F133" s="5"/>
      <c r="G133" s="4"/>
    </row>
    <row r="134" spans="1:7" ht="12.75" customHeight="1" x14ac:dyDescent="0.2">
      <c r="A134" s="20"/>
      <c r="B134" s="1"/>
      <c r="C134" s="1"/>
      <c r="D134" s="1"/>
      <c r="E134" s="1"/>
      <c r="F134" s="17" t="s">
        <v>57</v>
      </c>
      <c r="G134" s="18">
        <f>G111</f>
        <v>0</v>
      </c>
    </row>
    <row r="135" spans="1:7" ht="12.75" customHeight="1" x14ac:dyDescent="0.2">
      <c r="A135" s="11"/>
      <c r="B135" s="15"/>
      <c r="C135" s="3"/>
      <c r="D135" s="3"/>
      <c r="E135" s="3"/>
      <c r="F135" s="10" t="s">
        <v>155</v>
      </c>
      <c r="G135" s="16">
        <f>G113+G117+G120+G124+G128</f>
        <v>0</v>
      </c>
    </row>
    <row r="136" spans="1:7" ht="12.75" customHeight="1" x14ac:dyDescent="0.2">
      <c r="A136" s="19"/>
      <c r="B136" s="2"/>
      <c r="C136" s="2"/>
      <c r="D136" s="2"/>
      <c r="E136" s="2"/>
      <c r="F136" s="12" t="s">
        <v>158</v>
      </c>
      <c r="G136" s="14">
        <f>G134+G135</f>
        <v>0</v>
      </c>
    </row>
    <row r="137" spans="1:7" ht="12.75" customHeight="1" x14ac:dyDescent="0.2">
      <c r="A137" s="7" t="s">
        <v>54</v>
      </c>
      <c r="B137" s="9" t="s">
        <v>174</v>
      </c>
      <c r="C137" s="8" t="s">
        <v>110</v>
      </c>
      <c r="D137" s="6">
        <v>3</v>
      </c>
      <c r="E137" s="4"/>
      <c r="F137" s="5"/>
      <c r="G137" s="4"/>
    </row>
    <row r="138" spans="1:7" ht="12.75" customHeight="1" x14ac:dyDescent="0.2">
      <c r="A138" s="7"/>
      <c r="B138" s="9" t="s">
        <v>125</v>
      </c>
      <c r="C138" s="8"/>
      <c r="D138" s="6">
        <v>0</v>
      </c>
      <c r="E138" s="4"/>
      <c r="F138" s="5"/>
      <c r="G138" s="4"/>
    </row>
    <row r="139" spans="1:7" ht="12.75" customHeight="1" x14ac:dyDescent="0.2">
      <c r="A139" s="7"/>
      <c r="B139" s="9" t="s">
        <v>7</v>
      </c>
      <c r="C139" s="8"/>
      <c r="D139" s="6">
        <v>0</v>
      </c>
      <c r="E139" s="4"/>
      <c r="F139" s="5"/>
      <c r="G139" s="4"/>
    </row>
    <row r="140" spans="1:7" ht="12.75" customHeight="1" x14ac:dyDescent="0.2">
      <c r="A140" s="7"/>
      <c r="B140" s="9" t="s">
        <v>157</v>
      </c>
      <c r="C140" s="8"/>
      <c r="D140" s="6">
        <v>0</v>
      </c>
      <c r="E140" s="4"/>
      <c r="F140" s="5"/>
      <c r="G140" s="4"/>
    </row>
    <row r="141" spans="1:7" ht="12.75" customHeight="1" x14ac:dyDescent="0.2">
      <c r="A141" s="7" t="s">
        <v>107</v>
      </c>
      <c r="B141" s="9" t="s">
        <v>98</v>
      </c>
      <c r="C141" s="8" t="s">
        <v>110</v>
      </c>
      <c r="D141" s="6">
        <v>3</v>
      </c>
      <c r="E141" s="4"/>
      <c r="F141" s="5"/>
      <c r="G141" s="4"/>
    </row>
    <row r="142" spans="1:7" ht="12.75" customHeight="1" x14ac:dyDescent="0.2">
      <c r="A142" s="7"/>
      <c r="B142" s="9" t="s">
        <v>150</v>
      </c>
      <c r="C142" s="8"/>
      <c r="D142" s="6">
        <v>0</v>
      </c>
      <c r="E142" s="4"/>
      <c r="F142" s="5"/>
      <c r="G142" s="4"/>
    </row>
    <row r="143" spans="1:7" ht="12.75" customHeight="1" x14ac:dyDescent="0.2">
      <c r="A143" s="7" t="s">
        <v>139</v>
      </c>
      <c r="B143" s="9" t="s">
        <v>114</v>
      </c>
      <c r="C143" s="8" t="s">
        <v>110</v>
      </c>
      <c r="D143" s="6">
        <v>3</v>
      </c>
      <c r="E143" s="4"/>
      <c r="F143" s="5"/>
      <c r="G143" s="4"/>
    </row>
    <row r="144" spans="1:7" ht="12.75" customHeight="1" x14ac:dyDescent="0.2">
      <c r="A144" s="7"/>
      <c r="B144" s="9" t="s">
        <v>151</v>
      </c>
      <c r="C144" s="8"/>
      <c r="D144" s="6">
        <v>0</v>
      </c>
      <c r="E144" s="4"/>
      <c r="F144" s="5"/>
      <c r="G144" s="4"/>
    </row>
    <row r="145" spans="1:7" ht="12.75" customHeight="1" x14ac:dyDescent="0.2">
      <c r="A145" s="7"/>
      <c r="B145" s="9" t="s">
        <v>15</v>
      </c>
      <c r="C145" s="8"/>
      <c r="D145" s="6">
        <v>0</v>
      </c>
      <c r="E145" s="4"/>
      <c r="F145" s="5"/>
      <c r="G145" s="4"/>
    </row>
    <row r="146" spans="1:7" ht="12.75" customHeight="1" x14ac:dyDescent="0.2">
      <c r="A146" s="7" t="s">
        <v>181</v>
      </c>
      <c r="B146" s="9" t="s">
        <v>1</v>
      </c>
      <c r="C146" s="8" t="s">
        <v>143</v>
      </c>
      <c r="D146" s="6">
        <f>D105-D128</f>
        <v>52.425000000000011</v>
      </c>
      <c r="E146" s="4"/>
      <c r="F146" s="5"/>
      <c r="G146" s="4"/>
    </row>
    <row r="147" spans="1:7" ht="12.75" customHeight="1" x14ac:dyDescent="0.2">
      <c r="A147" s="7"/>
      <c r="B147" s="9" t="s">
        <v>58</v>
      </c>
      <c r="C147" s="8"/>
      <c r="D147" s="6">
        <v>0</v>
      </c>
      <c r="E147" s="4"/>
      <c r="F147" s="5"/>
      <c r="G147" s="4"/>
    </row>
    <row r="148" spans="1:7" ht="12.75" customHeight="1" x14ac:dyDescent="0.2">
      <c r="A148" s="7"/>
      <c r="B148" s="9" t="s">
        <v>69</v>
      </c>
      <c r="C148" s="8"/>
      <c r="D148" s="6">
        <v>0</v>
      </c>
      <c r="E148" s="4"/>
      <c r="F148" s="5"/>
      <c r="G148" s="4"/>
    </row>
    <row r="149" spans="1:7" ht="12.75" customHeight="1" x14ac:dyDescent="0.2">
      <c r="A149" s="7"/>
      <c r="B149" s="9" t="s">
        <v>55</v>
      </c>
      <c r="C149" s="8"/>
      <c r="D149" s="6">
        <v>0</v>
      </c>
      <c r="E149" s="4"/>
      <c r="F149" s="5"/>
      <c r="G149" s="4"/>
    </row>
    <row r="150" spans="1:7" ht="12.75" customHeight="1" x14ac:dyDescent="0.2">
      <c r="A150" s="7"/>
      <c r="B150" s="9" t="s">
        <v>157</v>
      </c>
      <c r="C150" s="8"/>
      <c r="D150" s="6">
        <v>0</v>
      </c>
      <c r="E150" s="4"/>
      <c r="F150" s="5"/>
      <c r="G150" s="4"/>
    </row>
    <row r="151" spans="1:7" ht="12.75" customHeight="1" x14ac:dyDescent="0.2">
      <c r="A151" s="7" t="s">
        <v>182</v>
      </c>
      <c r="B151" s="9" t="s">
        <v>147</v>
      </c>
      <c r="C151" s="8" t="s">
        <v>3</v>
      </c>
      <c r="D151" s="6">
        <f>D146*10</f>
        <v>524.25000000000011</v>
      </c>
      <c r="E151" s="4"/>
      <c r="F151" s="5"/>
      <c r="G151" s="4"/>
    </row>
    <row r="152" spans="1:7" ht="12.75" customHeight="1" x14ac:dyDescent="0.2">
      <c r="A152" s="7"/>
      <c r="B152" s="9" t="s">
        <v>42</v>
      </c>
      <c r="C152" s="8"/>
      <c r="D152" s="6">
        <v>0</v>
      </c>
      <c r="E152" s="4"/>
      <c r="F152" s="5"/>
      <c r="G152" s="4"/>
    </row>
    <row r="153" spans="1:7" ht="12.75" customHeight="1" x14ac:dyDescent="0.2">
      <c r="A153" s="7"/>
      <c r="B153" s="9" t="s">
        <v>82</v>
      </c>
      <c r="C153" s="8"/>
      <c r="D153" s="6">
        <v>0</v>
      </c>
      <c r="E153" s="4"/>
      <c r="F153" s="5"/>
      <c r="G153" s="4"/>
    </row>
    <row r="154" spans="1:7" ht="12.75" customHeight="1" x14ac:dyDescent="0.2">
      <c r="A154" s="7"/>
      <c r="B154" s="9" t="s">
        <v>83</v>
      </c>
      <c r="C154" s="8"/>
      <c r="D154" s="6">
        <v>0</v>
      </c>
      <c r="E154" s="4">
        <v>0</v>
      </c>
      <c r="F154" s="5"/>
      <c r="G154" s="4">
        <v>0</v>
      </c>
    </row>
    <row r="155" spans="1:7" ht="12.75" customHeight="1" x14ac:dyDescent="0.2">
      <c r="A155" s="27"/>
      <c r="B155" s="23" t="s">
        <v>229</v>
      </c>
      <c r="C155" s="24"/>
      <c r="D155" s="25"/>
      <c r="E155" s="13"/>
      <c r="F155" s="26"/>
      <c r="G155" s="28">
        <f>G151+G146+G143+G141+G137+G128+G124+G120+G117+G113+G105+G100</f>
        <v>0</v>
      </c>
    </row>
    <row r="156" spans="1:7" ht="12.75" customHeight="1" x14ac:dyDescent="0.2">
      <c r="A156" s="27"/>
      <c r="B156" s="23" t="s">
        <v>230</v>
      </c>
      <c r="C156" s="24"/>
      <c r="D156" s="25"/>
      <c r="E156" s="13"/>
      <c r="F156" s="26"/>
      <c r="G156" s="13"/>
    </row>
    <row r="157" spans="1:7" ht="12.4" customHeight="1" x14ac:dyDescent="0.2">
      <c r="A157" s="7"/>
      <c r="B157" s="9"/>
      <c r="C157" s="8"/>
      <c r="D157" s="6"/>
      <c r="E157" s="4"/>
      <c r="F157" s="5"/>
      <c r="G157" s="4"/>
    </row>
    <row r="158" spans="1:7" ht="12.75" customHeight="1" x14ac:dyDescent="0.2">
      <c r="A158" s="20"/>
      <c r="B158" s="1"/>
      <c r="C158" s="1"/>
      <c r="D158" s="1"/>
      <c r="E158" s="1"/>
      <c r="F158" s="17" t="s">
        <v>57</v>
      </c>
      <c r="G158" s="18">
        <f>G136</f>
        <v>0</v>
      </c>
    </row>
    <row r="159" spans="1:7" ht="12.75" customHeight="1" x14ac:dyDescent="0.2">
      <c r="A159" s="11"/>
      <c r="B159" s="15"/>
      <c r="C159" s="3"/>
      <c r="D159" s="3"/>
      <c r="E159" s="3"/>
      <c r="F159" s="10" t="s">
        <v>155</v>
      </c>
      <c r="G159" s="16">
        <f>G137+G141+G143+G146+G151</f>
        <v>0</v>
      </c>
    </row>
    <row r="160" spans="1:7" ht="12.75" customHeight="1" x14ac:dyDescent="0.2">
      <c r="A160" s="19"/>
      <c r="B160" s="2"/>
      <c r="C160" s="2"/>
      <c r="D160" s="2"/>
      <c r="E160" s="2"/>
      <c r="F160" s="12" t="s">
        <v>158</v>
      </c>
      <c r="G160" s="14">
        <f>G158+G159</f>
        <v>0</v>
      </c>
    </row>
    <row r="161" spans="1:7" ht="12.75" customHeight="1" x14ac:dyDescent="0.2">
      <c r="A161" s="7" t="s">
        <v>183</v>
      </c>
      <c r="B161" s="9" t="s">
        <v>97</v>
      </c>
      <c r="C161" s="8" t="s">
        <v>145</v>
      </c>
      <c r="D161" s="6">
        <f>9*6</f>
        <v>54</v>
      </c>
      <c r="E161" s="4"/>
      <c r="F161" s="5"/>
      <c r="G161" s="4"/>
    </row>
    <row r="162" spans="1:7" ht="12.75" customHeight="1" x14ac:dyDescent="0.2">
      <c r="A162" s="7"/>
      <c r="B162" s="9" t="s">
        <v>99</v>
      </c>
      <c r="C162" s="8"/>
      <c r="D162" s="6">
        <v>0</v>
      </c>
      <c r="E162" s="4"/>
      <c r="F162" s="5"/>
      <c r="G162" s="4"/>
    </row>
    <row r="163" spans="1:7" ht="12.75" customHeight="1" x14ac:dyDescent="0.2">
      <c r="A163" s="7"/>
      <c r="B163" s="9" t="s">
        <v>86</v>
      </c>
      <c r="C163" s="8"/>
      <c r="D163" s="6">
        <v>0</v>
      </c>
      <c r="E163" s="4"/>
      <c r="F163" s="5"/>
      <c r="G163" s="4"/>
    </row>
    <row r="164" spans="1:7" ht="12.75" customHeight="1" x14ac:dyDescent="0.2">
      <c r="A164" s="7" t="s">
        <v>184</v>
      </c>
      <c r="B164" s="9" t="s">
        <v>72</v>
      </c>
      <c r="C164" s="8" t="s">
        <v>110</v>
      </c>
      <c r="D164" s="6">
        <v>9</v>
      </c>
      <c r="E164" s="4"/>
      <c r="F164" s="5"/>
      <c r="G164" s="4"/>
    </row>
    <row r="165" spans="1:7" ht="12.75" customHeight="1" x14ac:dyDescent="0.2">
      <c r="A165" s="7"/>
      <c r="B165" s="9" t="s">
        <v>175</v>
      </c>
      <c r="C165" s="8"/>
      <c r="D165" s="6">
        <v>0</v>
      </c>
      <c r="E165" s="4"/>
      <c r="F165" s="5"/>
      <c r="G165" s="4"/>
    </row>
    <row r="166" spans="1:7" ht="12.75" customHeight="1" x14ac:dyDescent="0.2">
      <c r="A166" s="7"/>
      <c r="B166" s="9" t="s">
        <v>100</v>
      </c>
      <c r="C166" s="8"/>
      <c r="D166" s="6">
        <v>0</v>
      </c>
      <c r="E166" s="4"/>
      <c r="F166" s="5"/>
      <c r="G166" s="4"/>
    </row>
    <row r="167" spans="1:7" ht="12.75" customHeight="1" x14ac:dyDescent="0.2">
      <c r="A167" s="7"/>
      <c r="B167" s="9" t="s">
        <v>17</v>
      </c>
      <c r="C167" s="8"/>
      <c r="D167" s="6">
        <v>0</v>
      </c>
      <c r="E167" s="4"/>
      <c r="F167" s="5"/>
      <c r="G167" s="4"/>
    </row>
    <row r="168" spans="1:7" ht="12.75" customHeight="1" x14ac:dyDescent="0.2">
      <c r="A168" s="7" t="s">
        <v>185</v>
      </c>
      <c r="B168" s="9" t="s">
        <v>176</v>
      </c>
      <c r="C168" s="8" t="s">
        <v>110</v>
      </c>
      <c r="D168" s="6">
        <v>9</v>
      </c>
      <c r="E168" s="4"/>
      <c r="F168" s="5"/>
      <c r="G168" s="4"/>
    </row>
    <row r="169" spans="1:7" ht="12.75" customHeight="1" x14ac:dyDescent="0.2">
      <c r="A169" s="7"/>
      <c r="B169" s="9" t="s">
        <v>161</v>
      </c>
      <c r="C169" s="8"/>
      <c r="D169" s="6">
        <v>0</v>
      </c>
      <c r="E169" s="4"/>
      <c r="F169" s="5"/>
      <c r="G169" s="4"/>
    </row>
    <row r="170" spans="1:7" ht="12.75" customHeight="1" x14ac:dyDescent="0.2">
      <c r="A170" s="7"/>
      <c r="B170" s="9" t="s">
        <v>24</v>
      </c>
      <c r="C170" s="8"/>
      <c r="D170" s="6">
        <v>0</v>
      </c>
      <c r="E170" s="4"/>
      <c r="F170" s="5"/>
      <c r="G170" s="4"/>
    </row>
    <row r="171" spans="1:7" ht="12.75" customHeight="1" x14ac:dyDescent="0.2">
      <c r="A171" s="7"/>
      <c r="B171" s="9" t="s">
        <v>35</v>
      </c>
      <c r="C171" s="8"/>
      <c r="D171" s="6">
        <v>0</v>
      </c>
      <c r="E171" s="4"/>
      <c r="F171" s="5"/>
      <c r="G171" s="4"/>
    </row>
    <row r="172" spans="1:7" ht="12.75" customHeight="1" x14ac:dyDescent="0.2">
      <c r="A172" s="7"/>
      <c r="B172" s="9" t="s">
        <v>83</v>
      </c>
      <c r="C172" s="8"/>
      <c r="D172" s="6">
        <v>0</v>
      </c>
      <c r="E172" s="4"/>
      <c r="F172" s="5"/>
      <c r="G172" s="4"/>
    </row>
    <row r="173" spans="1:7" ht="12.75" customHeight="1" x14ac:dyDescent="0.2">
      <c r="A173" s="7" t="s">
        <v>186</v>
      </c>
      <c r="B173" s="9" t="s">
        <v>48</v>
      </c>
      <c r="C173" s="8" t="s">
        <v>110</v>
      </c>
      <c r="D173" s="6">
        <v>9</v>
      </c>
      <c r="E173" s="4"/>
      <c r="F173" s="5"/>
      <c r="G173" s="4"/>
    </row>
    <row r="174" spans="1:7" ht="12.75" customHeight="1" x14ac:dyDescent="0.2">
      <c r="A174" s="7"/>
      <c r="B174" s="9" t="s">
        <v>135</v>
      </c>
      <c r="C174" s="8"/>
      <c r="D174" s="6">
        <v>0</v>
      </c>
      <c r="E174" s="4"/>
      <c r="F174" s="5"/>
      <c r="G174" s="4"/>
    </row>
    <row r="175" spans="1:7" ht="12.75" customHeight="1" x14ac:dyDescent="0.2">
      <c r="A175" s="7"/>
      <c r="B175" s="9" t="s">
        <v>25</v>
      </c>
      <c r="C175" s="8"/>
      <c r="D175" s="6">
        <v>0</v>
      </c>
      <c r="E175" s="4"/>
      <c r="F175" s="5"/>
      <c r="G175" s="4"/>
    </row>
    <row r="176" spans="1:7" ht="12.75" customHeight="1" x14ac:dyDescent="0.2">
      <c r="A176" s="7"/>
      <c r="B176" s="9" t="s">
        <v>49</v>
      </c>
      <c r="C176" s="8"/>
      <c r="D176" s="6">
        <v>0</v>
      </c>
      <c r="E176" s="4"/>
      <c r="F176" s="5"/>
      <c r="G176" s="4"/>
    </row>
    <row r="177" spans="1:7" ht="12.75" customHeight="1" x14ac:dyDescent="0.2">
      <c r="A177" s="7"/>
      <c r="B177" s="9" t="s">
        <v>101</v>
      </c>
      <c r="C177" s="8"/>
      <c r="D177" s="6">
        <v>0</v>
      </c>
      <c r="E177" s="4"/>
      <c r="F177" s="5"/>
      <c r="G177" s="4"/>
    </row>
    <row r="178" spans="1:7" ht="12.4" customHeight="1" x14ac:dyDescent="0.2">
      <c r="A178" s="7"/>
      <c r="B178" s="9"/>
      <c r="C178" s="8"/>
      <c r="D178" s="6"/>
      <c r="E178" s="4"/>
      <c r="F178" s="5"/>
      <c r="G178" s="4"/>
    </row>
    <row r="179" spans="1:7" ht="12.75" customHeight="1" x14ac:dyDescent="0.2">
      <c r="A179" s="20"/>
      <c r="B179" s="1"/>
      <c r="C179" s="1"/>
      <c r="D179" s="1"/>
      <c r="E179" s="1"/>
      <c r="F179" s="17" t="s">
        <v>57</v>
      </c>
      <c r="G179" s="18">
        <f>G160</f>
        <v>0</v>
      </c>
    </row>
    <row r="180" spans="1:7" ht="12.75" customHeight="1" x14ac:dyDescent="0.2">
      <c r="A180" s="11"/>
      <c r="B180" s="15"/>
      <c r="C180" s="3"/>
      <c r="D180" s="3"/>
      <c r="E180" s="3"/>
      <c r="F180" s="10" t="s">
        <v>155</v>
      </c>
      <c r="G180" s="16">
        <f>G173+G168+G164+G161</f>
        <v>0</v>
      </c>
    </row>
    <row r="181" spans="1:7" ht="12.75" customHeight="1" x14ac:dyDescent="0.2">
      <c r="A181" s="19"/>
      <c r="B181" s="2"/>
      <c r="C181" s="2"/>
      <c r="D181" s="2"/>
      <c r="E181" s="2"/>
      <c r="F181" s="12" t="s">
        <v>158</v>
      </c>
      <c r="G181" s="14">
        <f>G179+G180</f>
        <v>0</v>
      </c>
    </row>
    <row r="182" spans="1:7" ht="12.75" customHeight="1" x14ac:dyDescent="0.2">
      <c r="A182" s="7"/>
      <c r="B182" s="9" t="s">
        <v>126</v>
      </c>
      <c r="C182" s="8"/>
      <c r="D182" s="6">
        <v>0</v>
      </c>
      <c r="E182" s="4"/>
      <c r="F182" s="5"/>
      <c r="G182" s="4"/>
    </row>
    <row r="183" spans="1:7" ht="12.75" customHeight="1" x14ac:dyDescent="0.2">
      <c r="A183" s="7" t="s">
        <v>187</v>
      </c>
      <c r="B183" s="9" t="s">
        <v>1</v>
      </c>
      <c r="C183" s="8" t="s">
        <v>143</v>
      </c>
      <c r="D183" s="6">
        <v>20</v>
      </c>
      <c r="E183" s="4"/>
      <c r="F183" s="5"/>
      <c r="G183" s="4"/>
    </row>
    <row r="184" spans="1:7" ht="12.75" customHeight="1" x14ac:dyDescent="0.2">
      <c r="A184" s="7"/>
      <c r="B184" s="9" t="s">
        <v>58</v>
      </c>
      <c r="C184" s="8"/>
      <c r="D184" s="6">
        <v>0</v>
      </c>
      <c r="E184" s="4"/>
      <c r="F184" s="5"/>
      <c r="G184" s="4"/>
    </row>
    <row r="185" spans="1:7" ht="12.75" customHeight="1" x14ac:dyDescent="0.2">
      <c r="A185" s="7"/>
      <c r="B185" s="9" t="s">
        <v>69</v>
      </c>
      <c r="C185" s="8"/>
      <c r="D185" s="6">
        <v>0</v>
      </c>
      <c r="E185" s="4"/>
      <c r="F185" s="5"/>
      <c r="G185" s="4"/>
    </row>
    <row r="186" spans="1:7" ht="12.75" customHeight="1" x14ac:dyDescent="0.2">
      <c r="A186" s="7"/>
      <c r="B186" s="9" t="s">
        <v>55</v>
      </c>
      <c r="C186" s="8"/>
      <c r="D186" s="6">
        <v>0</v>
      </c>
      <c r="E186" s="4"/>
      <c r="F186" s="5"/>
      <c r="G186" s="4"/>
    </row>
    <row r="187" spans="1:7" ht="12.75" customHeight="1" x14ac:dyDescent="0.2">
      <c r="A187" s="7"/>
      <c r="B187" s="9" t="s">
        <v>157</v>
      </c>
      <c r="C187" s="8"/>
      <c r="D187" s="6">
        <v>0</v>
      </c>
      <c r="E187" s="4"/>
      <c r="F187" s="5"/>
      <c r="G187" s="4"/>
    </row>
    <row r="188" spans="1:7" ht="12.75" customHeight="1" x14ac:dyDescent="0.2">
      <c r="A188" s="7" t="s">
        <v>188</v>
      </c>
      <c r="B188" s="9" t="s">
        <v>147</v>
      </c>
      <c r="C188" s="8" t="s">
        <v>3</v>
      </c>
      <c r="D188" s="6">
        <f>D183*10</f>
        <v>200</v>
      </c>
      <c r="E188" s="4"/>
      <c r="F188" s="5"/>
      <c r="G188" s="4"/>
    </row>
    <row r="189" spans="1:7" ht="12.75" customHeight="1" x14ac:dyDescent="0.2">
      <c r="A189" s="7"/>
      <c r="B189" s="9" t="s">
        <v>42</v>
      </c>
      <c r="C189" s="8"/>
      <c r="D189" s="6">
        <v>0</v>
      </c>
      <c r="E189" s="4"/>
      <c r="F189" s="5"/>
      <c r="G189" s="4"/>
    </row>
    <row r="190" spans="1:7" ht="12.75" customHeight="1" x14ac:dyDescent="0.2">
      <c r="A190" s="7"/>
      <c r="B190" s="9" t="s">
        <v>82</v>
      </c>
      <c r="C190" s="8"/>
      <c r="D190" s="6">
        <v>0</v>
      </c>
      <c r="E190" s="4">
        <v>0</v>
      </c>
      <c r="F190" s="5"/>
      <c r="G190" s="4">
        <v>0</v>
      </c>
    </row>
    <row r="191" spans="1:7" ht="12.75" customHeight="1" x14ac:dyDescent="0.2">
      <c r="A191" s="7"/>
      <c r="B191" s="9" t="s">
        <v>83</v>
      </c>
      <c r="C191" s="8"/>
      <c r="D191" s="6">
        <v>0</v>
      </c>
      <c r="E191" s="4">
        <v>0</v>
      </c>
      <c r="F191" s="5"/>
      <c r="G191" s="4">
        <v>0</v>
      </c>
    </row>
    <row r="192" spans="1:7" ht="12.75" customHeight="1" x14ac:dyDescent="0.2">
      <c r="A192" s="27"/>
      <c r="B192" s="23" t="s">
        <v>231</v>
      </c>
      <c r="C192" s="24"/>
      <c r="D192" s="25"/>
      <c r="E192" s="13"/>
      <c r="F192" s="26"/>
      <c r="G192" s="28">
        <f>G188+G183+G173+G168+G164+G161</f>
        <v>0</v>
      </c>
    </row>
    <row r="193" spans="1:7" ht="12.75" customHeight="1" x14ac:dyDescent="0.2">
      <c r="A193" s="27"/>
      <c r="B193" s="23" t="s">
        <v>232</v>
      </c>
      <c r="C193" s="24"/>
      <c r="D193" s="25"/>
      <c r="E193" s="13"/>
      <c r="F193" s="26"/>
      <c r="G193" s="13"/>
    </row>
    <row r="194" spans="1:7" ht="12.75" customHeight="1" x14ac:dyDescent="0.2">
      <c r="A194" s="7" t="s">
        <v>189</v>
      </c>
      <c r="B194" s="9" t="s">
        <v>73</v>
      </c>
      <c r="C194" s="8" t="s">
        <v>118</v>
      </c>
      <c r="D194" s="6">
        <v>1</v>
      </c>
      <c r="E194" s="4"/>
      <c r="F194" s="5"/>
      <c r="G194" s="4"/>
    </row>
    <row r="195" spans="1:7" ht="12.75" customHeight="1" x14ac:dyDescent="0.2">
      <c r="A195" s="7"/>
      <c r="B195" s="9" t="s">
        <v>162</v>
      </c>
      <c r="C195" s="8"/>
      <c r="D195" s="6">
        <v>0</v>
      </c>
      <c r="E195" s="4"/>
      <c r="F195" s="5"/>
      <c r="G195" s="4"/>
    </row>
    <row r="196" spans="1:7" ht="12.4" customHeight="1" x14ac:dyDescent="0.2">
      <c r="A196" s="7"/>
      <c r="B196" s="9"/>
      <c r="C196" s="8"/>
      <c r="D196" s="6"/>
      <c r="E196" s="4"/>
      <c r="F196" s="5"/>
      <c r="G196" s="4"/>
    </row>
    <row r="197" spans="1:7" ht="12.75" customHeight="1" x14ac:dyDescent="0.2">
      <c r="A197" s="20"/>
      <c r="B197" s="1"/>
      <c r="C197" s="1"/>
      <c r="D197" s="1"/>
      <c r="E197" s="1"/>
      <c r="F197" s="17" t="s">
        <v>57</v>
      </c>
      <c r="G197" s="18">
        <f>G181</f>
        <v>0</v>
      </c>
    </row>
    <row r="198" spans="1:7" ht="12.75" customHeight="1" x14ac:dyDescent="0.2">
      <c r="A198" s="11"/>
      <c r="B198" s="15"/>
      <c r="C198" s="3"/>
      <c r="D198" s="3"/>
      <c r="E198" s="3"/>
      <c r="F198" s="10" t="s">
        <v>155</v>
      </c>
      <c r="G198" s="16">
        <f>G183+G188+G194</f>
        <v>0</v>
      </c>
    </row>
    <row r="199" spans="1:7" ht="12.75" customHeight="1" x14ac:dyDescent="0.2">
      <c r="A199" s="19"/>
      <c r="B199" s="2"/>
      <c r="C199" s="2"/>
      <c r="D199" s="2"/>
      <c r="E199" s="2"/>
      <c r="F199" s="12" t="s">
        <v>158</v>
      </c>
      <c r="G199" s="14">
        <f>G197+G198</f>
        <v>0</v>
      </c>
    </row>
    <row r="200" spans="1:7" ht="12.75" customHeight="1" x14ac:dyDescent="0.2">
      <c r="A200" s="7"/>
      <c r="B200" s="9" t="s">
        <v>115</v>
      </c>
      <c r="C200" s="8"/>
      <c r="D200" s="6">
        <v>0</v>
      </c>
      <c r="E200" s="4">
        <v>0</v>
      </c>
      <c r="F200" s="5"/>
      <c r="G200" s="4">
        <v>0</v>
      </c>
    </row>
    <row r="201" spans="1:7" ht="12.75" customHeight="1" x14ac:dyDescent="0.2">
      <c r="A201" s="7"/>
      <c r="B201" s="9" t="s">
        <v>177</v>
      </c>
      <c r="C201" s="8"/>
      <c r="D201" s="6">
        <v>0</v>
      </c>
      <c r="E201" s="4">
        <v>0</v>
      </c>
      <c r="F201" s="5"/>
      <c r="G201" s="4">
        <v>0</v>
      </c>
    </row>
    <row r="202" spans="1:7" ht="12.75" customHeight="1" x14ac:dyDescent="0.2">
      <c r="A202" s="7"/>
      <c r="B202" s="9" t="s">
        <v>127</v>
      </c>
      <c r="C202" s="8"/>
      <c r="D202" s="6">
        <v>0</v>
      </c>
      <c r="E202" s="4">
        <v>0</v>
      </c>
      <c r="F202" s="5"/>
      <c r="G202" s="4">
        <v>0</v>
      </c>
    </row>
    <row r="203" spans="1:7" ht="12.75" customHeight="1" x14ac:dyDescent="0.2">
      <c r="A203" s="7"/>
      <c r="B203" s="9" t="s">
        <v>87</v>
      </c>
      <c r="C203" s="8"/>
      <c r="D203" s="6">
        <v>0</v>
      </c>
      <c r="E203" s="4">
        <v>0</v>
      </c>
      <c r="F203" s="5"/>
      <c r="G203" s="4">
        <v>0</v>
      </c>
    </row>
    <row r="204" spans="1:7" ht="12.75" customHeight="1" x14ac:dyDescent="0.2">
      <c r="A204" s="7"/>
      <c r="B204" s="9" t="s">
        <v>9</v>
      </c>
      <c r="C204" s="8"/>
      <c r="D204" s="6">
        <v>0</v>
      </c>
      <c r="E204" s="4">
        <v>0</v>
      </c>
      <c r="F204" s="5"/>
      <c r="G204" s="4">
        <v>0</v>
      </c>
    </row>
    <row r="205" spans="1:7" ht="12.75" customHeight="1" x14ac:dyDescent="0.2">
      <c r="A205" s="7" t="s">
        <v>190</v>
      </c>
      <c r="B205" s="9" t="s">
        <v>19</v>
      </c>
      <c r="C205" s="8" t="s">
        <v>90</v>
      </c>
      <c r="D205" s="6">
        <f>116.5*7</f>
        <v>815.5</v>
      </c>
      <c r="E205" s="4"/>
      <c r="F205" s="5"/>
      <c r="G205" s="4"/>
    </row>
    <row r="206" spans="1:7" ht="12.75" customHeight="1" x14ac:dyDescent="0.2">
      <c r="A206" s="7"/>
      <c r="B206" s="9" t="s">
        <v>26</v>
      </c>
      <c r="C206" s="8"/>
      <c r="D206" s="6">
        <v>0</v>
      </c>
      <c r="E206" s="4"/>
      <c r="F206" s="5"/>
      <c r="G206" s="4"/>
    </row>
    <row r="207" spans="1:7" ht="12.75" customHeight="1" x14ac:dyDescent="0.2">
      <c r="A207" s="7"/>
      <c r="B207" s="9" t="s">
        <v>103</v>
      </c>
      <c r="C207" s="8"/>
      <c r="D207" s="6">
        <v>0</v>
      </c>
      <c r="E207" s="4"/>
      <c r="F207" s="5"/>
      <c r="G207" s="4"/>
    </row>
    <row r="208" spans="1:7" ht="12.75" customHeight="1" x14ac:dyDescent="0.2">
      <c r="A208" s="7" t="s">
        <v>191</v>
      </c>
      <c r="B208" s="9" t="s">
        <v>60</v>
      </c>
      <c r="C208" s="8" t="s">
        <v>143</v>
      </c>
      <c r="D208" s="6">
        <f>D205*0.2</f>
        <v>163.10000000000002</v>
      </c>
      <c r="E208" s="4"/>
      <c r="F208" s="5"/>
      <c r="G208" s="4"/>
    </row>
    <row r="209" spans="1:7" ht="12.75" customHeight="1" x14ac:dyDescent="0.2">
      <c r="A209" s="7"/>
      <c r="B209" s="9" t="s">
        <v>27</v>
      </c>
      <c r="C209" s="8"/>
      <c r="D209" s="6">
        <v>0</v>
      </c>
      <c r="E209" s="4"/>
      <c r="F209" s="5"/>
      <c r="G209" s="4"/>
    </row>
    <row r="210" spans="1:7" ht="12.75" customHeight="1" x14ac:dyDescent="0.2">
      <c r="A210" s="7"/>
      <c r="B210" s="9" t="s">
        <v>74</v>
      </c>
      <c r="C210" s="8"/>
      <c r="D210" s="6">
        <v>0</v>
      </c>
      <c r="E210" s="4"/>
      <c r="F210" s="5"/>
      <c r="G210" s="4"/>
    </row>
    <row r="211" spans="1:7" ht="12.75" customHeight="1" x14ac:dyDescent="0.2">
      <c r="A211" s="7"/>
      <c r="B211" s="9" t="s">
        <v>50</v>
      </c>
      <c r="C211" s="8"/>
      <c r="D211" s="6">
        <v>0</v>
      </c>
      <c r="E211" s="4"/>
      <c r="F211" s="5"/>
      <c r="G211" s="4"/>
    </row>
    <row r="212" spans="1:7" ht="12.75" customHeight="1" x14ac:dyDescent="0.2">
      <c r="A212" s="7" t="s">
        <v>192</v>
      </c>
      <c r="B212" s="9" t="s">
        <v>62</v>
      </c>
      <c r="C212" s="8" t="s">
        <v>90</v>
      </c>
      <c r="D212" s="6">
        <f>D205</f>
        <v>815.5</v>
      </c>
      <c r="E212" s="4"/>
      <c r="F212" s="5"/>
      <c r="G212" s="4"/>
    </row>
    <row r="213" spans="1:7" ht="12.75" customHeight="1" x14ac:dyDescent="0.2">
      <c r="A213" s="7"/>
      <c r="B213" s="9" t="s">
        <v>38</v>
      </c>
      <c r="C213" s="8"/>
      <c r="D213" s="6">
        <v>0</v>
      </c>
      <c r="E213" s="4"/>
      <c r="F213" s="5"/>
      <c r="G213" s="4"/>
    </row>
    <row r="214" spans="1:7" ht="12.75" customHeight="1" x14ac:dyDescent="0.2">
      <c r="A214" s="7"/>
      <c r="B214" s="9" t="s">
        <v>39</v>
      </c>
      <c r="C214" s="8"/>
      <c r="D214" s="6">
        <v>0</v>
      </c>
      <c r="E214" s="4"/>
      <c r="F214" s="5"/>
      <c r="G214" s="4"/>
    </row>
    <row r="215" spans="1:7" ht="12.75" customHeight="1" x14ac:dyDescent="0.2">
      <c r="A215" s="7"/>
      <c r="B215" s="9" t="s">
        <v>55</v>
      </c>
      <c r="C215" s="8"/>
      <c r="D215" s="6">
        <v>0</v>
      </c>
      <c r="E215" s="4"/>
      <c r="F215" s="5"/>
      <c r="G215" s="4"/>
    </row>
    <row r="216" spans="1:7" ht="12.75" customHeight="1" x14ac:dyDescent="0.2">
      <c r="A216" s="7"/>
      <c r="B216" s="9" t="s">
        <v>157</v>
      </c>
      <c r="C216" s="8"/>
      <c r="D216" s="6">
        <v>0</v>
      </c>
      <c r="E216" s="4"/>
      <c r="F216" s="5"/>
      <c r="G216" s="4"/>
    </row>
    <row r="217" spans="1:7" ht="12.75" customHeight="1" x14ac:dyDescent="0.2">
      <c r="A217" s="7" t="s">
        <v>193</v>
      </c>
      <c r="B217" s="9" t="s">
        <v>119</v>
      </c>
      <c r="C217" s="8" t="s">
        <v>143</v>
      </c>
      <c r="D217" s="6">
        <f>D205*0.4</f>
        <v>326.20000000000005</v>
      </c>
      <c r="E217" s="4"/>
      <c r="F217" s="5"/>
      <c r="G217" s="4"/>
    </row>
    <row r="218" spans="1:7" ht="12.75" customHeight="1" x14ac:dyDescent="0.2">
      <c r="A218" s="7"/>
      <c r="B218" s="9" t="s">
        <v>120</v>
      </c>
      <c r="C218" s="8"/>
      <c r="D218" s="6">
        <v>0</v>
      </c>
      <c r="E218" s="4"/>
      <c r="F218" s="5"/>
      <c r="G218" s="4"/>
    </row>
    <row r="219" spans="1:7" ht="12.75" customHeight="1" x14ac:dyDescent="0.2">
      <c r="A219" s="7" t="s">
        <v>194</v>
      </c>
      <c r="B219" s="9" t="s">
        <v>88</v>
      </c>
      <c r="C219" s="8" t="s">
        <v>90</v>
      </c>
      <c r="D219" s="6">
        <f>D212</f>
        <v>815.5</v>
      </c>
      <c r="E219" s="4"/>
      <c r="F219" s="5"/>
      <c r="G219" s="4"/>
    </row>
    <row r="220" spans="1:7" ht="12.75" customHeight="1" x14ac:dyDescent="0.2">
      <c r="A220" s="7"/>
      <c r="B220" s="9" t="s">
        <v>75</v>
      </c>
      <c r="C220" s="8"/>
      <c r="D220" s="6">
        <v>0</v>
      </c>
      <c r="E220" s="4"/>
      <c r="F220" s="5"/>
      <c r="G220" s="4"/>
    </row>
    <row r="221" spans="1:7" ht="12.4" customHeight="1" x14ac:dyDescent="0.2">
      <c r="A221" s="7"/>
      <c r="B221" s="9"/>
      <c r="C221" s="8"/>
      <c r="D221" s="6"/>
      <c r="E221" s="4"/>
      <c r="F221" s="5"/>
      <c r="G221" s="4"/>
    </row>
    <row r="222" spans="1:7" ht="12.75" customHeight="1" x14ac:dyDescent="0.2">
      <c r="A222" s="20"/>
      <c r="B222" s="1"/>
      <c r="C222" s="1"/>
      <c r="D222" s="1"/>
      <c r="E222" s="1"/>
      <c r="F222" s="17" t="s">
        <v>57</v>
      </c>
      <c r="G222" s="18">
        <f>G197</f>
        <v>0</v>
      </c>
    </row>
    <row r="223" spans="1:7" ht="12.75" customHeight="1" x14ac:dyDescent="0.2">
      <c r="A223" s="11"/>
      <c r="B223" s="15"/>
      <c r="C223" s="3"/>
      <c r="D223" s="3"/>
      <c r="E223" s="3"/>
      <c r="F223" s="10" t="s">
        <v>155</v>
      </c>
      <c r="G223" s="16">
        <f>G205+G208+G212+G217+G219</f>
        <v>0</v>
      </c>
    </row>
    <row r="224" spans="1:7" ht="12.75" customHeight="1" x14ac:dyDescent="0.2">
      <c r="A224" s="19"/>
      <c r="B224" s="2"/>
      <c r="C224" s="2"/>
      <c r="D224" s="2"/>
      <c r="E224" s="2"/>
      <c r="F224" s="12" t="s">
        <v>158</v>
      </c>
      <c r="G224" s="14">
        <f>G222+G223</f>
        <v>0</v>
      </c>
    </row>
    <row r="225" spans="1:7" ht="12.75" customHeight="1" x14ac:dyDescent="0.2">
      <c r="A225" s="7"/>
      <c r="B225" s="9" t="s">
        <v>36</v>
      </c>
      <c r="C225" s="8"/>
      <c r="D225" s="6">
        <v>0</v>
      </c>
      <c r="E225" s="4">
        <v>0</v>
      </c>
      <c r="F225" s="5"/>
      <c r="G225" s="4">
        <v>0</v>
      </c>
    </row>
    <row r="226" spans="1:7" ht="12.75" customHeight="1" x14ac:dyDescent="0.2">
      <c r="A226" s="7" t="s">
        <v>236</v>
      </c>
      <c r="B226" s="9" t="s">
        <v>179</v>
      </c>
      <c r="C226" s="8" t="s">
        <v>90</v>
      </c>
      <c r="D226" s="6">
        <f>D212</f>
        <v>815.5</v>
      </c>
      <c r="E226" s="4"/>
      <c r="F226" s="5"/>
      <c r="G226" s="4"/>
    </row>
    <row r="227" spans="1:7" ht="12.75" customHeight="1" x14ac:dyDescent="0.2">
      <c r="A227" s="7"/>
      <c r="B227" s="9" t="s">
        <v>214</v>
      </c>
      <c r="C227" s="8"/>
      <c r="D227" s="6">
        <v>0</v>
      </c>
      <c r="E227" s="4"/>
      <c r="F227" s="5"/>
      <c r="G227" s="4"/>
    </row>
    <row r="228" spans="1:7" ht="12.75" customHeight="1" x14ac:dyDescent="0.2">
      <c r="A228" s="7"/>
      <c r="B228" s="9" t="s">
        <v>209</v>
      </c>
      <c r="C228" s="8"/>
      <c r="D228" s="6">
        <v>0</v>
      </c>
      <c r="E228" s="4"/>
      <c r="F228" s="5"/>
      <c r="G228" s="4"/>
    </row>
    <row r="229" spans="1:7" x14ac:dyDescent="0.2">
      <c r="A229" s="7"/>
      <c r="B229" s="9" t="s">
        <v>210</v>
      </c>
      <c r="C229" s="8"/>
      <c r="D229" s="6">
        <v>0</v>
      </c>
      <c r="E229" s="4"/>
      <c r="F229" s="5"/>
      <c r="G229" s="4"/>
    </row>
    <row r="230" spans="1:7" ht="12.75" customHeight="1" x14ac:dyDescent="0.2">
      <c r="A230" s="7"/>
      <c r="B230" s="9" t="s">
        <v>211</v>
      </c>
      <c r="C230" s="8"/>
      <c r="D230" s="6">
        <v>0</v>
      </c>
      <c r="E230" s="4"/>
      <c r="F230" s="5"/>
      <c r="G230" s="4"/>
    </row>
    <row r="231" spans="1:7" ht="12.75" customHeight="1" x14ac:dyDescent="0.2">
      <c r="A231" s="7"/>
      <c r="B231" s="9" t="s">
        <v>213</v>
      </c>
      <c r="C231" s="8"/>
      <c r="D231" s="6">
        <v>0</v>
      </c>
      <c r="E231" s="4"/>
      <c r="F231" s="5"/>
      <c r="G231" s="4"/>
    </row>
    <row r="232" spans="1:7" ht="12.75" customHeight="1" x14ac:dyDescent="0.2">
      <c r="A232" s="7"/>
      <c r="B232" s="9" t="s">
        <v>212</v>
      </c>
      <c r="C232" s="8"/>
      <c r="D232" s="6">
        <v>0</v>
      </c>
      <c r="E232" s="4"/>
      <c r="F232" s="5"/>
      <c r="G232" s="4"/>
    </row>
    <row r="233" spans="1:7" ht="12.75" customHeight="1" x14ac:dyDescent="0.2">
      <c r="A233" s="7" t="s">
        <v>195</v>
      </c>
      <c r="B233" s="9" t="s">
        <v>61</v>
      </c>
      <c r="C233" s="8" t="s">
        <v>145</v>
      </c>
      <c r="D233" s="6">
        <v>25</v>
      </c>
      <c r="E233" s="4"/>
      <c r="F233" s="5"/>
      <c r="G233" s="4"/>
    </row>
    <row r="234" spans="1:7" ht="12.75" customHeight="1" x14ac:dyDescent="0.2">
      <c r="A234" s="7"/>
      <c r="B234" s="9" t="s">
        <v>163</v>
      </c>
      <c r="C234" s="8"/>
      <c r="D234" s="6">
        <v>0</v>
      </c>
      <c r="E234" s="4"/>
      <c r="F234" s="5"/>
      <c r="G234" s="4"/>
    </row>
    <row r="235" spans="1:7" ht="12.75" customHeight="1" x14ac:dyDescent="0.2">
      <c r="A235" s="7"/>
      <c r="B235" s="9" t="s">
        <v>104</v>
      </c>
      <c r="C235" s="8"/>
      <c r="D235" s="6">
        <v>0</v>
      </c>
      <c r="E235" s="4"/>
      <c r="F235" s="5"/>
      <c r="G235" s="4"/>
    </row>
    <row r="236" spans="1:7" ht="12.75" customHeight="1" x14ac:dyDescent="0.2">
      <c r="A236" s="7" t="s">
        <v>196</v>
      </c>
      <c r="B236" s="9" t="s">
        <v>1</v>
      </c>
      <c r="C236" s="8" t="s">
        <v>143</v>
      </c>
      <c r="D236" s="6">
        <v>140</v>
      </c>
      <c r="E236" s="4"/>
      <c r="F236" s="5"/>
      <c r="G236" s="4"/>
    </row>
    <row r="237" spans="1:7" ht="12.75" customHeight="1" x14ac:dyDescent="0.2">
      <c r="A237" s="7"/>
      <c r="B237" s="9" t="s">
        <v>58</v>
      </c>
      <c r="C237" s="8"/>
      <c r="D237" s="6">
        <v>0</v>
      </c>
      <c r="E237" s="4"/>
      <c r="F237" s="5"/>
      <c r="G237" s="4"/>
    </row>
    <row r="238" spans="1:7" ht="12.75" customHeight="1" x14ac:dyDescent="0.2">
      <c r="A238" s="7"/>
      <c r="B238" s="9" t="s">
        <v>69</v>
      </c>
      <c r="C238" s="8"/>
      <c r="D238" s="6">
        <v>0</v>
      </c>
      <c r="E238" s="4"/>
      <c r="F238" s="5"/>
      <c r="G238" s="4"/>
    </row>
    <row r="239" spans="1:7" ht="12.75" customHeight="1" x14ac:dyDescent="0.2">
      <c r="A239" s="7"/>
      <c r="B239" s="9" t="s">
        <v>55</v>
      </c>
      <c r="C239" s="8"/>
      <c r="D239" s="6">
        <v>0</v>
      </c>
      <c r="E239" s="4"/>
      <c r="F239" s="5"/>
      <c r="G239" s="4"/>
    </row>
    <row r="240" spans="1:7" ht="12.75" customHeight="1" x14ac:dyDescent="0.2">
      <c r="A240" s="7"/>
      <c r="B240" s="9" t="s">
        <v>157</v>
      </c>
      <c r="C240" s="8"/>
      <c r="D240" s="6">
        <v>0</v>
      </c>
      <c r="E240" s="4"/>
      <c r="F240" s="5"/>
      <c r="G240" s="4"/>
    </row>
    <row r="241" spans="1:7" ht="12.75" customHeight="1" x14ac:dyDescent="0.2">
      <c r="A241" s="7" t="s">
        <v>197</v>
      </c>
      <c r="B241" s="9" t="s">
        <v>147</v>
      </c>
      <c r="C241" s="8" t="s">
        <v>3</v>
      </c>
      <c r="D241" s="6">
        <f>D236*10</f>
        <v>1400</v>
      </c>
      <c r="E241" s="4"/>
      <c r="F241" s="5"/>
      <c r="G241" s="4"/>
    </row>
    <row r="242" spans="1:7" ht="12.75" customHeight="1" x14ac:dyDescent="0.2">
      <c r="A242" s="7"/>
      <c r="B242" s="9" t="s">
        <v>42</v>
      </c>
      <c r="C242" s="8"/>
      <c r="D242" s="6"/>
      <c r="E242" s="4"/>
      <c r="F242" s="5"/>
      <c r="G242" s="4"/>
    </row>
    <row r="243" spans="1:7" ht="12.75" customHeight="1" x14ac:dyDescent="0.2">
      <c r="A243" s="7"/>
      <c r="B243" s="9" t="s">
        <v>82</v>
      </c>
      <c r="C243" s="8"/>
      <c r="D243" s="6">
        <v>0</v>
      </c>
      <c r="E243" s="4">
        <v>0</v>
      </c>
      <c r="F243" s="5"/>
      <c r="G243" s="4">
        <v>0</v>
      </c>
    </row>
    <row r="244" spans="1:7" ht="12.75" customHeight="1" x14ac:dyDescent="0.2">
      <c r="A244" s="7"/>
      <c r="B244" s="9" t="s">
        <v>83</v>
      </c>
      <c r="C244" s="8"/>
      <c r="D244" s="6">
        <v>0</v>
      </c>
      <c r="E244" s="4">
        <v>0</v>
      </c>
      <c r="F244" s="5"/>
      <c r="G244" s="4">
        <v>0</v>
      </c>
    </row>
    <row r="245" spans="1:7" ht="12.75" customHeight="1" x14ac:dyDescent="0.2">
      <c r="A245" s="7" t="s">
        <v>198</v>
      </c>
      <c r="B245" s="9" t="s">
        <v>153</v>
      </c>
      <c r="C245" s="8" t="s">
        <v>90</v>
      </c>
      <c r="D245" s="6">
        <f>D226</f>
        <v>815.5</v>
      </c>
      <c r="E245" s="4"/>
      <c r="F245" s="5"/>
      <c r="G245" s="4"/>
    </row>
    <row r="246" spans="1:7" ht="12.75" customHeight="1" x14ac:dyDescent="0.2">
      <c r="A246" s="7"/>
      <c r="B246" s="9" t="s">
        <v>51</v>
      </c>
      <c r="C246" s="8"/>
      <c r="D246" s="6">
        <v>0</v>
      </c>
      <c r="E246" s="4"/>
      <c r="F246" s="5"/>
      <c r="G246" s="4"/>
    </row>
    <row r="247" spans="1:7" ht="12.75" customHeight="1" x14ac:dyDescent="0.2">
      <c r="A247" s="7"/>
      <c r="B247" s="9" t="s">
        <v>52</v>
      </c>
      <c r="C247" s="8"/>
      <c r="D247" s="6">
        <v>0</v>
      </c>
      <c r="E247" s="4"/>
      <c r="F247" s="5"/>
      <c r="G247" s="4"/>
    </row>
    <row r="248" spans="1:7" ht="25.5" customHeight="1" x14ac:dyDescent="0.2">
      <c r="A248" s="27"/>
      <c r="B248" s="23" t="s">
        <v>233</v>
      </c>
      <c r="C248" s="24"/>
      <c r="D248" s="25"/>
      <c r="E248" s="13"/>
      <c r="F248" s="26"/>
      <c r="G248" s="28"/>
    </row>
    <row r="249" spans="1:7" ht="12.75" customHeight="1" x14ac:dyDescent="0.2">
      <c r="A249" s="27"/>
      <c r="B249" s="23" t="s">
        <v>234</v>
      </c>
      <c r="C249" s="24"/>
      <c r="D249" s="25"/>
      <c r="E249" s="13"/>
      <c r="F249" s="26"/>
      <c r="G249" s="13"/>
    </row>
    <row r="250" spans="1:7" ht="12.4" customHeight="1" x14ac:dyDescent="0.2">
      <c r="A250" s="7"/>
      <c r="B250" s="9"/>
      <c r="C250" s="8"/>
      <c r="D250" s="6"/>
      <c r="E250" s="4"/>
      <c r="F250" s="5"/>
      <c r="G250" s="4"/>
    </row>
    <row r="251" spans="1:7" ht="12.75" customHeight="1" x14ac:dyDescent="0.2">
      <c r="A251" s="20"/>
      <c r="B251" s="1"/>
      <c r="C251" s="1"/>
      <c r="D251" s="1"/>
      <c r="E251" s="1"/>
      <c r="F251" s="17" t="s">
        <v>57</v>
      </c>
      <c r="G251" s="18">
        <f>G224</f>
        <v>0</v>
      </c>
    </row>
    <row r="252" spans="1:7" ht="12.75" customHeight="1" x14ac:dyDescent="0.2">
      <c r="A252" s="11"/>
      <c r="B252" s="15"/>
      <c r="C252" s="3"/>
      <c r="D252" s="3"/>
      <c r="E252" s="3"/>
      <c r="F252" s="10" t="s">
        <v>155</v>
      </c>
      <c r="G252" s="16">
        <f>G245+G241+G236+G233+G226</f>
        <v>0</v>
      </c>
    </row>
    <row r="253" spans="1:7" ht="12.75" customHeight="1" x14ac:dyDescent="0.2">
      <c r="A253" s="19"/>
      <c r="B253" s="2"/>
      <c r="C253" s="2"/>
      <c r="D253" s="2"/>
      <c r="E253" s="2"/>
      <c r="F253" s="12" t="s">
        <v>158</v>
      </c>
      <c r="G253" s="14">
        <f>G252+G224</f>
        <v>0</v>
      </c>
    </row>
    <row r="254" spans="1:7" ht="12.75" customHeight="1" x14ac:dyDescent="0.2">
      <c r="A254" s="7" t="s">
        <v>199</v>
      </c>
      <c r="B254" s="9" t="s">
        <v>105</v>
      </c>
      <c r="C254" s="8" t="s">
        <v>145</v>
      </c>
      <c r="D254" s="6">
        <f>116.5*2</f>
        <v>233</v>
      </c>
      <c r="E254" s="4"/>
      <c r="F254" s="5"/>
      <c r="G254" s="4"/>
    </row>
    <row r="255" spans="1:7" ht="12.75" customHeight="1" x14ac:dyDescent="0.2">
      <c r="A255" s="7"/>
      <c r="B255" s="9" t="s">
        <v>37</v>
      </c>
      <c r="C255" s="8"/>
      <c r="D255" s="6">
        <v>0</v>
      </c>
      <c r="E255" s="4"/>
      <c r="F255" s="5"/>
      <c r="G255" s="4"/>
    </row>
    <row r="256" spans="1:7" ht="12.75" customHeight="1" x14ac:dyDescent="0.2">
      <c r="A256" s="7"/>
      <c r="B256" s="9" t="s">
        <v>44</v>
      </c>
      <c r="C256" s="8"/>
      <c r="D256" s="6">
        <v>0</v>
      </c>
      <c r="E256" s="4"/>
      <c r="F256" s="5"/>
      <c r="G256" s="4"/>
    </row>
    <row r="257" spans="1:7" ht="12.75" customHeight="1" x14ac:dyDescent="0.2">
      <c r="A257" s="7"/>
      <c r="B257" s="9" t="s">
        <v>33</v>
      </c>
      <c r="C257" s="8"/>
      <c r="D257" s="6">
        <v>0</v>
      </c>
      <c r="E257" s="4"/>
      <c r="F257" s="5"/>
      <c r="G257" s="4"/>
    </row>
    <row r="258" spans="1:7" ht="12.75" customHeight="1" x14ac:dyDescent="0.2">
      <c r="A258" s="7" t="s">
        <v>200</v>
      </c>
      <c r="B258" s="9" t="s">
        <v>59</v>
      </c>
      <c r="C258" s="8" t="s">
        <v>90</v>
      </c>
      <c r="D258" s="6">
        <f>1.45*100</f>
        <v>145</v>
      </c>
      <c r="E258" s="4"/>
      <c r="F258" s="5"/>
      <c r="G258" s="4"/>
    </row>
    <row r="259" spans="1:7" ht="12.75" customHeight="1" x14ac:dyDescent="0.2">
      <c r="A259" s="7"/>
      <c r="B259" s="9" t="s">
        <v>160</v>
      </c>
      <c r="C259" s="8"/>
      <c r="D259" s="6">
        <v>0</v>
      </c>
      <c r="E259" s="4"/>
      <c r="F259" s="5"/>
      <c r="G259" s="4"/>
    </row>
    <row r="260" spans="1:7" ht="12.75" customHeight="1" x14ac:dyDescent="0.2">
      <c r="A260" s="7"/>
      <c r="B260" s="9" t="s">
        <v>44</v>
      </c>
      <c r="C260" s="8"/>
      <c r="D260" s="6">
        <v>0</v>
      </c>
      <c r="E260" s="4"/>
      <c r="F260" s="5"/>
      <c r="G260" s="4"/>
    </row>
    <row r="261" spans="1:7" ht="12.75" customHeight="1" x14ac:dyDescent="0.2">
      <c r="A261" s="7"/>
      <c r="B261" s="9" t="s">
        <v>33</v>
      </c>
      <c r="C261" s="8"/>
      <c r="D261" s="6">
        <v>0</v>
      </c>
      <c r="E261" s="4"/>
      <c r="F261" s="5"/>
      <c r="G261" s="4"/>
    </row>
    <row r="262" spans="1:7" ht="12.75" customHeight="1" x14ac:dyDescent="0.2">
      <c r="A262" s="7" t="s">
        <v>201</v>
      </c>
      <c r="B262" s="9" t="s">
        <v>62</v>
      </c>
      <c r="C262" s="8" t="s">
        <v>90</v>
      </c>
      <c r="D262" s="6">
        <f>1.45*116.5*2</f>
        <v>337.84999999999997</v>
      </c>
      <c r="E262" s="4"/>
      <c r="F262" s="5"/>
      <c r="G262" s="4"/>
    </row>
    <row r="263" spans="1:7" ht="12.75" customHeight="1" x14ac:dyDescent="0.2">
      <c r="A263" s="7"/>
      <c r="B263" s="9" t="s">
        <v>38</v>
      </c>
      <c r="C263" s="8"/>
      <c r="D263" s="6">
        <v>0</v>
      </c>
      <c r="E263" s="4"/>
      <c r="F263" s="5"/>
      <c r="G263" s="4"/>
    </row>
    <row r="264" spans="1:7" ht="12.75" customHeight="1" x14ac:dyDescent="0.2">
      <c r="A264" s="7"/>
      <c r="B264" s="9" t="s">
        <v>39</v>
      </c>
      <c r="C264" s="8"/>
      <c r="D264" s="6">
        <v>0</v>
      </c>
      <c r="E264" s="4"/>
      <c r="F264" s="5"/>
      <c r="G264" s="4"/>
    </row>
    <row r="265" spans="1:7" ht="12.75" customHeight="1" x14ac:dyDescent="0.2">
      <c r="A265" s="7"/>
      <c r="B265" s="9" t="s">
        <v>55</v>
      </c>
      <c r="C265" s="8"/>
      <c r="D265" s="6">
        <v>0</v>
      </c>
      <c r="E265" s="4"/>
      <c r="F265" s="5"/>
      <c r="G265" s="4"/>
    </row>
    <row r="266" spans="1:7" ht="12.75" customHeight="1" x14ac:dyDescent="0.2">
      <c r="A266" s="7"/>
      <c r="B266" s="9" t="s">
        <v>157</v>
      </c>
      <c r="C266" s="8"/>
      <c r="D266" s="6">
        <v>0</v>
      </c>
      <c r="E266" s="4"/>
      <c r="F266" s="5"/>
      <c r="G266" s="4"/>
    </row>
    <row r="267" spans="1:7" ht="12.75" customHeight="1" x14ac:dyDescent="0.2">
      <c r="A267" s="7" t="s">
        <v>202</v>
      </c>
      <c r="B267" s="9" t="s">
        <v>121</v>
      </c>
      <c r="C267" s="8" t="s">
        <v>90</v>
      </c>
      <c r="D267" s="6">
        <f>D262</f>
        <v>337.84999999999997</v>
      </c>
      <c r="E267" s="4"/>
      <c r="F267" s="5"/>
      <c r="G267" s="4"/>
    </row>
    <row r="268" spans="1:7" ht="12.75" customHeight="1" x14ac:dyDescent="0.2">
      <c r="A268" s="7"/>
      <c r="B268" s="9" t="s">
        <v>76</v>
      </c>
      <c r="C268" s="8"/>
      <c r="D268" s="6">
        <v>0</v>
      </c>
      <c r="E268" s="4"/>
      <c r="F268" s="5"/>
      <c r="G268" s="4"/>
    </row>
    <row r="269" spans="1:7" ht="12.75" customHeight="1" x14ac:dyDescent="0.2">
      <c r="A269" s="7"/>
      <c r="B269" s="9" t="s">
        <v>128</v>
      </c>
      <c r="C269" s="8"/>
      <c r="D269" s="6">
        <v>0</v>
      </c>
      <c r="E269" s="4"/>
      <c r="F269" s="5"/>
      <c r="G269" s="4"/>
    </row>
    <row r="270" spans="1:7" ht="12.75" customHeight="1" x14ac:dyDescent="0.2">
      <c r="A270" s="7" t="s">
        <v>203</v>
      </c>
      <c r="B270" s="9" t="s">
        <v>53</v>
      </c>
      <c r="C270" s="8" t="s">
        <v>145</v>
      </c>
      <c r="D270" s="6">
        <f>116.5*2</f>
        <v>233</v>
      </c>
      <c r="E270" s="4"/>
      <c r="F270" s="5"/>
      <c r="G270" s="4"/>
    </row>
    <row r="271" spans="1:7" ht="12.75" customHeight="1" x14ac:dyDescent="0.2">
      <c r="A271" s="7"/>
      <c r="B271" s="9" t="s">
        <v>137</v>
      </c>
      <c r="C271" s="8"/>
      <c r="D271" s="6">
        <v>0</v>
      </c>
      <c r="E271" s="4"/>
      <c r="F271" s="5"/>
      <c r="G271" s="4"/>
    </row>
    <row r="272" spans="1:7" ht="12.75" customHeight="1" x14ac:dyDescent="0.2">
      <c r="A272" s="7"/>
      <c r="B272" s="9" t="s">
        <v>164</v>
      </c>
      <c r="C272" s="8"/>
      <c r="D272" s="6">
        <v>0</v>
      </c>
      <c r="E272" s="4"/>
      <c r="F272" s="5"/>
      <c r="G272" s="4"/>
    </row>
    <row r="273" spans="1:7" ht="12.75" customHeight="1" x14ac:dyDescent="0.2">
      <c r="A273" s="7"/>
      <c r="B273" s="9" t="s">
        <v>138</v>
      </c>
      <c r="C273" s="8"/>
      <c r="D273" s="6">
        <v>0</v>
      </c>
      <c r="E273" s="4"/>
      <c r="F273" s="5"/>
      <c r="G273" s="4"/>
    </row>
    <row r="274" spans="1:7" ht="12.75" customHeight="1" x14ac:dyDescent="0.2">
      <c r="A274" s="7" t="s">
        <v>204</v>
      </c>
      <c r="B274" s="9" t="s">
        <v>23</v>
      </c>
      <c r="C274" s="8" t="s">
        <v>90</v>
      </c>
      <c r="D274" s="6">
        <f>D267</f>
        <v>337.84999999999997</v>
      </c>
      <c r="E274" s="4"/>
      <c r="F274" s="5"/>
      <c r="G274" s="4"/>
    </row>
    <row r="275" spans="1:7" ht="12.4" customHeight="1" x14ac:dyDescent="0.2">
      <c r="A275" s="7"/>
      <c r="B275" s="9"/>
      <c r="C275" s="8"/>
      <c r="D275" s="6"/>
      <c r="E275" s="4"/>
      <c r="F275" s="5"/>
      <c r="G275" s="4"/>
    </row>
    <row r="276" spans="1:7" ht="12.75" customHeight="1" x14ac:dyDescent="0.2">
      <c r="A276" s="20"/>
      <c r="B276" s="1"/>
      <c r="C276" s="1"/>
      <c r="D276" s="1"/>
      <c r="E276" s="1"/>
      <c r="F276" s="17" t="s">
        <v>57</v>
      </c>
      <c r="G276" s="18">
        <f>G253</f>
        <v>0</v>
      </c>
    </row>
    <row r="277" spans="1:7" ht="12.75" customHeight="1" x14ac:dyDescent="0.2">
      <c r="A277" s="11"/>
      <c r="B277" s="15"/>
      <c r="C277" s="3"/>
      <c r="D277" s="3"/>
      <c r="E277" s="3"/>
      <c r="F277" s="10" t="s">
        <v>155</v>
      </c>
      <c r="G277" s="16">
        <f>G254+G258+G262+G267+G270+G274</f>
        <v>0</v>
      </c>
    </row>
    <row r="278" spans="1:7" ht="12.75" customHeight="1" x14ac:dyDescent="0.2">
      <c r="A278" s="19"/>
      <c r="B278" s="2"/>
      <c r="C278" s="2"/>
      <c r="D278" s="2"/>
      <c r="E278" s="2"/>
      <c r="F278" s="12" t="s">
        <v>158</v>
      </c>
      <c r="G278" s="14">
        <f>G276+G277</f>
        <v>0</v>
      </c>
    </row>
    <row r="279" spans="1:7" ht="12.75" customHeight="1" x14ac:dyDescent="0.2">
      <c r="A279" s="7"/>
      <c r="B279" s="9" t="s">
        <v>124</v>
      </c>
      <c r="C279" s="8"/>
      <c r="D279" s="6">
        <v>0</v>
      </c>
      <c r="E279" s="4"/>
      <c r="F279" s="5"/>
      <c r="G279" s="4"/>
    </row>
    <row r="280" spans="1:7" ht="12.75" customHeight="1" x14ac:dyDescent="0.2">
      <c r="A280" s="7"/>
      <c r="B280" s="9" t="s">
        <v>46</v>
      </c>
      <c r="C280" s="8"/>
      <c r="D280" s="6">
        <v>0</v>
      </c>
      <c r="E280" s="4"/>
      <c r="F280" s="5"/>
      <c r="G280" s="4"/>
    </row>
    <row r="281" spans="1:7" ht="12.75" customHeight="1" x14ac:dyDescent="0.2">
      <c r="A281" s="7"/>
      <c r="B281" s="9" t="s">
        <v>148</v>
      </c>
      <c r="C281" s="8"/>
      <c r="D281" s="6">
        <v>0</v>
      </c>
      <c r="E281" s="4"/>
      <c r="F281" s="5"/>
      <c r="G281" s="4"/>
    </row>
    <row r="282" spans="1:7" ht="12.75" customHeight="1" x14ac:dyDescent="0.2">
      <c r="A282" s="7" t="s">
        <v>205</v>
      </c>
      <c r="B282" s="9" t="s">
        <v>180</v>
      </c>
      <c r="C282" s="8" t="s">
        <v>90</v>
      </c>
      <c r="D282" s="6">
        <f>9*6*1.4</f>
        <v>75.599999999999994</v>
      </c>
      <c r="E282" s="4"/>
      <c r="F282" s="5"/>
      <c r="G282" s="4"/>
    </row>
    <row r="283" spans="1:7" ht="12.75" customHeight="1" x14ac:dyDescent="0.2">
      <c r="A283" s="7"/>
      <c r="B283" s="9" t="s">
        <v>28</v>
      </c>
      <c r="C283" s="8"/>
      <c r="D283" s="6">
        <v>0</v>
      </c>
      <c r="E283" s="4"/>
      <c r="F283" s="5"/>
      <c r="G283" s="4"/>
    </row>
    <row r="284" spans="1:7" ht="12.75" customHeight="1" x14ac:dyDescent="0.2">
      <c r="A284" s="7"/>
      <c r="B284" s="9" t="s">
        <v>178</v>
      </c>
      <c r="C284" s="8"/>
      <c r="D284" s="6">
        <v>0</v>
      </c>
      <c r="E284" s="4"/>
      <c r="F284" s="5"/>
      <c r="G284" s="4"/>
    </row>
    <row r="285" spans="1:7" ht="12.75" customHeight="1" x14ac:dyDescent="0.2">
      <c r="A285" s="7"/>
      <c r="B285" s="9" t="s">
        <v>106</v>
      </c>
      <c r="C285" s="8"/>
      <c r="D285" s="6">
        <v>0</v>
      </c>
      <c r="E285" s="4"/>
      <c r="F285" s="5"/>
      <c r="G285" s="4"/>
    </row>
    <row r="286" spans="1:7" ht="12.75" customHeight="1" x14ac:dyDescent="0.2">
      <c r="A286" s="7"/>
      <c r="B286" s="9" t="s">
        <v>89</v>
      </c>
      <c r="C286" s="8"/>
      <c r="D286" s="6">
        <v>0</v>
      </c>
      <c r="E286" s="4"/>
      <c r="F286" s="5"/>
      <c r="G286" s="4"/>
    </row>
    <row r="287" spans="1:7" ht="12.75" customHeight="1" x14ac:dyDescent="0.2">
      <c r="A287" s="7" t="s">
        <v>206</v>
      </c>
      <c r="B287" s="9" t="s">
        <v>1</v>
      </c>
      <c r="C287" s="8" t="s">
        <v>143</v>
      </c>
      <c r="D287" s="6">
        <v>22.85</v>
      </c>
      <c r="E287" s="4"/>
      <c r="F287" s="5"/>
      <c r="G287" s="4"/>
    </row>
    <row r="288" spans="1:7" ht="12.75" customHeight="1" x14ac:dyDescent="0.2">
      <c r="A288" s="7"/>
      <c r="B288" s="9" t="s">
        <v>58</v>
      </c>
      <c r="C288" s="8"/>
      <c r="D288" s="6">
        <v>0</v>
      </c>
      <c r="E288" s="4"/>
      <c r="F288" s="5"/>
      <c r="G288" s="4"/>
    </row>
    <row r="289" spans="1:7" ht="12.75" customHeight="1" x14ac:dyDescent="0.2">
      <c r="A289" s="7"/>
      <c r="B289" s="9" t="s">
        <v>69</v>
      </c>
      <c r="C289" s="8"/>
      <c r="D289" s="6">
        <v>0</v>
      </c>
      <c r="E289" s="4"/>
      <c r="F289" s="5"/>
      <c r="G289" s="4"/>
    </row>
    <row r="290" spans="1:7" ht="12.75" customHeight="1" x14ac:dyDescent="0.2">
      <c r="A290" s="7"/>
      <c r="B290" s="9" t="s">
        <v>55</v>
      </c>
      <c r="C290" s="8"/>
      <c r="D290" s="6">
        <v>0</v>
      </c>
      <c r="E290" s="4"/>
      <c r="F290" s="5"/>
      <c r="G290" s="4"/>
    </row>
    <row r="291" spans="1:7" ht="12.75" customHeight="1" x14ac:dyDescent="0.2">
      <c r="A291" s="7"/>
      <c r="B291" s="9" t="s">
        <v>157</v>
      </c>
      <c r="C291" s="8"/>
      <c r="D291" s="6">
        <v>0</v>
      </c>
      <c r="E291" s="4"/>
      <c r="F291" s="5"/>
      <c r="G291" s="4"/>
    </row>
    <row r="292" spans="1:7" ht="12.75" customHeight="1" x14ac:dyDescent="0.2">
      <c r="A292" s="7" t="s">
        <v>207</v>
      </c>
      <c r="B292" s="9" t="s">
        <v>147</v>
      </c>
      <c r="C292" s="8" t="s">
        <v>3</v>
      </c>
      <c r="D292" s="6">
        <f>D287*10</f>
        <v>228.5</v>
      </c>
      <c r="E292" s="4"/>
      <c r="F292" s="5"/>
      <c r="G292" s="4"/>
    </row>
    <row r="293" spans="1:7" ht="12.75" customHeight="1" x14ac:dyDescent="0.2">
      <c r="A293" s="7"/>
      <c r="B293" s="9" t="s">
        <v>42</v>
      </c>
      <c r="C293" s="8"/>
      <c r="D293" s="6">
        <v>0</v>
      </c>
      <c r="E293" s="4"/>
      <c r="F293" s="5"/>
      <c r="G293" s="4"/>
    </row>
    <row r="294" spans="1:7" ht="12.75" customHeight="1" x14ac:dyDescent="0.2">
      <c r="A294" s="7"/>
      <c r="B294" s="9" t="s">
        <v>82</v>
      </c>
      <c r="C294" s="8"/>
      <c r="D294" s="6">
        <v>0</v>
      </c>
      <c r="E294" s="4"/>
      <c r="F294" s="5"/>
      <c r="G294" s="4"/>
    </row>
    <row r="295" spans="1:7" ht="12.75" customHeight="1" x14ac:dyDescent="0.2">
      <c r="A295" s="7"/>
      <c r="B295" s="9" t="s">
        <v>83</v>
      </c>
      <c r="C295" s="8"/>
      <c r="D295" s="6">
        <v>0</v>
      </c>
      <c r="E295" s="4"/>
      <c r="F295" s="5"/>
      <c r="G295" s="4"/>
    </row>
    <row r="296" spans="1:7" ht="12.75" customHeight="1" x14ac:dyDescent="0.2">
      <c r="A296" s="7" t="s">
        <v>208</v>
      </c>
      <c r="B296" s="9" t="s">
        <v>153</v>
      </c>
      <c r="C296" s="8" t="s">
        <v>90</v>
      </c>
      <c r="D296" s="6">
        <f>D274</f>
        <v>337.84999999999997</v>
      </c>
      <c r="E296" s="4"/>
      <c r="F296" s="5"/>
      <c r="G296" s="4"/>
    </row>
    <row r="297" spans="1:7" ht="12.75" customHeight="1" x14ac:dyDescent="0.2">
      <c r="A297" s="7"/>
      <c r="B297" s="9" t="s">
        <v>51</v>
      </c>
      <c r="C297" s="8"/>
      <c r="D297" s="6">
        <v>0</v>
      </c>
      <c r="E297" s="4"/>
      <c r="F297" s="5"/>
      <c r="G297" s="4"/>
    </row>
    <row r="298" spans="1:7" ht="12.75" customHeight="1" x14ac:dyDescent="0.2">
      <c r="A298" s="7"/>
      <c r="B298" s="9" t="s">
        <v>52</v>
      </c>
      <c r="C298" s="8"/>
      <c r="D298" s="6">
        <v>0</v>
      </c>
      <c r="E298" s="4"/>
      <c r="F298" s="5"/>
      <c r="G298" s="4"/>
    </row>
    <row r="299" spans="1:7" ht="12.75" customHeight="1" x14ac:dyDescent="0.2">
      <c r="A299" s="7" t="s">
        <v>216</v>
      </c>
      <c r="B299" s="9" t="s">
        <v>217</v>
      </c>
      <c r="C299" s="8" t="s">
        <v>145</v>
      </c>
      <c r="D299" s="6">
        <f>116.5*2</f>
        <v>233</v>
      </c>
      <c r="E299" s="4"/>
      <c r="F299" s="5"/>
      <c r="G299" s="4"/>
    </row>
    <row r="300" spans="1:7" ht="12.75" customHeight="1" x14ac:dyDescent="0.2">
      <c r="A300" s="7"/>
      <c r="B300" s="9" t="s">
        <v>218</v>
      </c>
      <c r="C300" s="8"/>
      <c r="D300" s="6">
        <v>0</v>
      </c>
      <c r="E300" s="4"/>
      <c r="F300" s="5"/>
      <c r="G300" s="4"/>
    </row>
    <row r="301" spans="1:7" ht="12.75" customHeight="1" x14ac:dyDescent="0.2">
      <c r="A301" s="7"/>
      <c r="B301" s="9" t="s">
        <v>219</v>
      </c>
      <c r="C301" s="8"/>
      <c r="D301" s="6">
        <v>0</v>
      </c>
      <c r="E301" s="4"/>
      <c r="F301" s="5"/>
      <c r="G301" s="4"/>
    </row>
    <row r="302" spans="1:7" ht="12.75" customHeight="1" x14ac:dyDescent="0.2">
      <c r="A302" s="27"/>
      <c r="B302" s="23" t="s">
        <v>235</v>
      </c>
      <c r="C302" s="24"/>
      <c r="D302" s="25"/>
      <c r="E302" s="13"/>
      <c r="F302" s="26"/>
      <c r="G302" s="28">
        <f>G296+G292+G287+G282+G274+G270+G267+G262+G258+G254+G299</f>
        <v>0</v>
      </c>
    </row>
    <row r="303" spans="1:7" ht="12.4" customHeight="1" x14ac:dyDescent="0.2">
      <c r="A303" s="27"/>
      <c r="B303" s="23"/>
      <c r="C303" s="24"/>
      <c r="D303" s="25"/>
      <c r="E303" s="13"/>
      <c r="F303" s="26"/>
      <c r="G303" s="49"/>
    </row>
    <row r="304" spans="1:7" ht="12.75" customHeight="1" x14ac:dyDescent="0.2">
      <c r="A304" s="20"/>
      <c r="B304" s="1"/>
      <c r="C304" s="1"/>
      <c r="D304" s="1"/>
      <c r="E304" s="1"/>
      <c r="F304" s="17" t="s">
        <v>57</v>
      </c>
      <c r="G304" s="18">
        <f>G278</f>
        <v>0</v>
      </c>
    </row>
    <row r="305" spans="1:7" ht="12.75" customHeight="1" x14ac:dyDescent="0.2">
      <c r="A305" s="11"/>
      <c r="B305" s="15"/>
      <c r="C305" s="3"/>
      <c r="D305" s="3"/>
      <c r="E305" s="3"/>
      <c r="F305" s="10" t="s">
        <v>155</v>
      </c>
      <c r="G305" s="16">
        <f>G296+G292+G287+G282+G299</f>
        <v>0</v>
      </c>
    </row>
    <row r="306" spans="1:7" ht="12.75" customHeight="1" x14ac:dyDescent="0.2">
      <c r="A306" s="19"/>
      <c r="B306" s="2"/>
      <c r="C306" s="2"/>
      <c r="D306" s="2"/>
      <c r="E306" s="2"/>
      <c r="F306" s="12" t="s">
        <v>158</v>
      </c>
      <c r="G306" s="14">
        <f>G304+G305</f>
        <v>0</v>
      </c>
    </row>
    <row r="308" spans="1:7" ht="12.75" customHeight="1" x14ac:dyDescent="0.2">
      <c r="A308" s="22" t="s">
        <v>77</v>
      </c>
      <c r="B308" s="22"/>
      <c r="C308" s="22"/>
      <c r="D308" s="22"/>
      <c r="E308" s="22"/>
      <c r="F308" s="22"/>
      <c r="G308" s="22">
        <f>G306</f>
        <v>0</v>
      </c>
    </row>
    <row r="309" spans="1:7" ht="12.75" customHeight="1" x14ac:dyDescent="0.2">
      <c r="A309" s="22" t="s">
        <v>165</v>
      </c>
      <c r="B309" s="22"/>
      <c r="C309" s="22"/>
      <c r="D309" s="22"/>
      <c r="E309" s="22"/>
      <c r="F309" s="22"/>
      <c r="G309" s="22">
        <f>G308*0.16</f>
        <v>0</v>
      </c>
    </row>
    <row r="310" spans="1:7" ht="12.75" customHeight="1" x14ac:dyDescent="0.2">
      <c r="A310" s="22" t="s">
        <v>154</v>
      </c>
      <c r="B310" s="22"/>
      <c r="C310" s="22"/>
      <c r="D310" s="22"/>
      <c r="E310" s="22"/>
      <c r="F310" s="22"/>
      <c r="G310" s="22">
        <f>G308+G309</f>
        <v>0</v>
      </c>
    </row>
    <row r="311" spans="1:7" ht="12.75" customHeight="1" x14ac:dyDescent="0.2">
      <c r="A311" s="22" t="s">
        <v>227</v>
      </c>
      <c r="B311" s="22"/>
      <c r="C311" s="22"/>
      <c r="D311" s="22"/>
      <c r="E311" s="22"/>
      <c r="F311" s="22"/>
      <c r="G311" s="22"/>
    </row>
  </sheetData>
  <mergeCells count="5">
    <mergeCell ref="A1:E2"/>
    <mergeCell ref="B7:E11"/>
    <mergeCell ref="B3:F3"/>
    <mergeCell ref="B4:F4"/>
    <mergeCell ref="B5:F5"/>
  </mergeCells>
  <pageMargins left="0.61" right="0.39" top="0.43307086614173229" bottom="0.41" header="0.27559055118110237" footer="0.27559055118110237"/>
  <pageSetup scale="80" orientation="landscape" horizontalDpi="300" verticalDpi="300" r:id="rId1"/>
  <headerFooter>
    <oddFooter>&amp;L</oddFooter>
  </headerFooter>
  <rowBreaks count="12" manualBreakCount="12">
    <brk id="37" max="16383" man="1"/>
    <brk id="62" max="16383" man="1"/>
    <brk id="86" max="16383" man="1"/>
    <brk id="111" max="16383" man="1"/>
    <brk id="136" max="16383" man="1"/>
    <brk id="160" max="16383" man="1"/>
    <brk id="181" max="16383" man="1"/>
    <brk id="199" max="16383" man="1"/>
    <brk id="224" max="16383" man="1"/>
    <brk id="253" max="16383" man="1"/>
    <brk id="278" max="16383" man="1"/>
    <brk id="30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d)Precio con letra Cod. Aux.(1)</vt:lpstr>
      <vt:lpstr>'d)Precio con letra Cod. Aux.(1)'!Títulos_a_imprimir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3</dc:creator>
  <cp:lastModifiedBy>USER</cp:lastModifiedBy>
  <dcterms:created xsi:type="dcterms:W3CDTF">2022-08-17T21:49:04Z</dcterms:created>
  <dcterms:modified xsi:type="dcterms:W3CDTF">2022-11-04T15:24:49Z</dcterms:modified>
</cp:coreProperties>
</file>